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Portfolio!$C$5</definedName>
    <definedName name="NAV">Portfolio!$D$5</definedName>
    <definedName name="PreviousNAV">Portfolio!$D$4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15" i="2" l="1"/>
  <c r="AB815" i="2"/>
  <c r="AA815" i="2"/>
  <c r="AE815" i="2" s="1"/>
  <c r="T815" i="2"/>
  <c r="M815" i="2"/>
  <c r="P815" i="2" s="1"/>
  <c r="L815" i="2"/>
  <c r="K815" i="2"/>
  <c r="AD809" i="2"/>
  <c r="AB809" i="2"/>
  <c r="AA809" i="2"/>
  <c r="AE809" i="2" s="1"/>
  <c r="T809" i="2"/>
  <c r="Q809" i="2"/>
  <c r="P809" i="2"/>
  <c r="P810" i="2" s="1"/>
  <c r="M809" i="2"/>
  <c r="L809" i="2"/>
  <c r="K809" i="2"/>
  <c r="AA796" i="2"/>
  <c r="T796" i="2"/>
  <c r="K796" i="2"/>
  <c r="AD797" i="2"/>
  <c r="AB797" i="2"/>
  <c r="AA797" i="2"/>
  <c r="AE797" i="2" s="1"/>
  <c r="T797" i="2"/>
  <c r="P797" i="2"/>
  <c r="Q797" i="2" s="1"/>
  <c r="M797" i="2"/>
  <c r="L797" i="2"/>
  <c r="K797" i="2"/>
  <c r="AD795" i="2"/>
  <c r="AA795" i="2"/>
  <c r="AE795" i="2" s="1"/>
  <c r="T795" i="2"/>
  <c r="M795" i="2"/>
  <c r="P795" i="2" s="1"/>
  <c r="L795" i="2"/>
  <c r="K795" i="2"/>
  <c r="AB801" i="2"/>
  <c r="AA801" i="2"/>
  <c r="T801" i="2"/>
  <c r="K801" i="2"/>
  <c r="AD803" i="2"/>
  <c r="AE803" i="2" s="1"/>
  <c r="AB803" i="2"/>
  <c r="AA803" i="2"/>
  <c r="T803" i="2"/>
  <c r="M803" i="2"/>
  <c r="P803" i="2" s="1"/>
  <c r="Q803" i="2" s="1"/>
  <c r="L803" i="2"/>
  <c r="K803" i="2"/>
  <c r="AD798" i="2"/>
  <c r="AA798" i="2"/>
  <c r="AE798" i="2" s="1"/>
  <c r="T798" i="2"/>
  <c r="M798" i="2"/>
  <c r="P798" i="2" s="1"/>
  <c r="Q798" i="2" s="1"/>
  <c r="L798" i="2"/>
  <c r="K798" i="2"/>
  <c r="AD802" i="2"/>
  <c r="AB802" i="2"/>
  <c r="AA802" i="2"/>
  <c r="AE802" i="2" s="1"/>
  <c r="T802" i="2"/>
  <c r="Q802" i="2"/>
  <c r="P802" i="2"/>
  <c r="M802" i="2"/>
  <c r="L802" i="2"/>
  <c r="K802" i="2"/>
  <c r="AD799" i="2"/>
  <c r="AB799" i="2"/>
  <c r="AA799" i="2"/>
  <c r="AE799" i="2" s="1"/>
  <c r="T799" i="2"/>
  <c r="M799" i="2"/>
  <c r="P799" i="2" s="1"/>
  <c r="Q799" i="2" s="1"/>
  <c r="L799" i="2"/>
  <c r="K799" i="2"/>
  <c r="AD800" i="2"/>
  <c r="AB800" i="2"/>
  <c r="AA800" i="2"/>
  <c r="AE800" i="2" s="1"/>
  <c r="T800" i="2"/>
  <c r="M800" i="2"/>
  <c r="P800" i="2" s="1"/>
  <c r="Q800" i="2" s="1"/>
  <c r="L800" i="2"/>
  <c r="K800" i="2"/>
  <c r="AB781" i="2"/>
  <c r="AA781" i="2"/>
  <c r="T781" i="2"/>
  <c r="K781" i="2"/>
  <c r="I781" i="2"/>
  <c r="H781" i="2"/>
  <c r="AB717" i="2"/>
  <c r="AA717" i="2"/>
  <c r="T717" i="2"/>
  <c r="K717" i="2"/>
  <c r="AB715" i="2"/>
  <c r="AA715" i="2"/>
  <c r="T715" i="2"/>
  <c r="K715" i="2"/>
  <c r="AA716" i="2"/>
  <c r="T716" i="2"/>
  <c r="K716" i="2"/>
  <c r="AA724" i="2"/>
  <c r="AB724" i="2" s="1"/>
  <c r="T724" i="2"/>
  <c r="K724" i="2"/>
  <c r="AA720" i="2"/>
  <c r="T720" i="2"/>
  <c r="K720" i="2"/>
  <c r="AA721" i="2"/>
  <c r="T721" i="2"/>
  <c r="K721" i="2"/>
  <c r="AB718" i="2"/>
  <c r="AA718" i="2"/>
  <c r="T718" i="2"/>
  <c r="K718" i="2"/>
  <c r="AA719" i="2"/>
  <c r="T719" i="2"/>
  <c r="K719" i="2"/>
  <c r="AA722" i="2"/>
  <c r="T722" i="2"/>
  <c r="K722" i="2"/>
  <c r="AB723" i="2"/>
  <c r="AA723" i="2"/>
  <c r="T723" i="2"/>
  <c r="K723" i="2"/>
  <c r="AB692" i="2"/>
  <c r="AA692" i="2"/>
  <c r="T692" i="2"/>
  <c r="K692" i="2"/>
  <c r="H692" i="2"/>
  <c r="AB673" i="2"/>
  <c r="AA673" i="2"/>
  <c r="T673" i="2"/>
  <c r="K673" i="2"/>
  <c r="I673" i="2"/>
  <c r="H673" i="2"/>
  <c r="AB627" i="2"/>
  <c r="AA627" i="2"/>
  <c r="T627" i="2"/>
  <c r="K627" i="2"/>
  <c r="I627" i="2"/>
  <c r="H627" i="2"/>
  <c r="AA622" i="2"/>
  <c r="T622" i="2"/>
  <c r="K622" i="2"/>
  <c r="I622" i="2"/>
  <c r="H622" i="2"/>
  <c r="AA595" i="2"/>
  <c r="T595" i="2"/>
  <c r="K595" i="2"/>
  <c r="H595" i="2"/>
  <c r="I595" i="2" s="1"/>
  <c r="AB590" i="2"/>
  <c r="AA590" i="2"/>
  <c r="T590" i="2"/>
  <c r="K590" i="2"/>
  <c r="I590" i="2"/>
  <c r="H590" i="2"/>
  <c r="AB550" i="2"/>
  <c r="AA550" i="2"/>
  <c r="T550" i="2"/>
  <c r="K550" i="2"/>
  <c r="H550" i="2"/>
  <c r="AA549" i="2"/>
  <c r="AB549" i="2" s="1"/>
  <c r="T549" i="2"/>
  <c r="K549" i="2"/>
  <c r="I549" i="2"/>
  <c r="H549" i="2"/>
  <c r="AA548" i="2"/>
  <c r="T548" i="2"/>
  <c r="K548" i="2"/>
  <c r="I548" i="2"/>
  <c r="H548" i="2"/>
  <c r="AA543" i="2"/>
  <c r="T543" i="2"/>
  <c r="K543" i="2"/>
  <c r="H543" i="2"/>
  <c r="AB530" i="2"/>
  <c r="AA530" i="2"/>
  <c r="T530" i="2"/>
  <c r="K530" i="2"/>
  <c r="I530" i="2"/>
  <c r="H530" i="2"/>
  <c r="AB528" i="2"/>
  <c r="AA528" i="2"/>
  <c r="T528" i="2"/>
  <c r="K528" i="2"/>
  <c r="H528" i="2"/>
  <c r="AA522" i="2"/>
  <c r="T522" i="2"/>
  <c r="K522" i="2"/>
  <c r="I522" i="2"/>
  <c r="H522" i="2"/>
  <c r="AA515" i="2"/>
  <c r="T515" i="2"/>
  <c r="K515" i="2"/>
  <c r="H515" i="2"/>
  <c r="I515" i="2" s="1"/>
  <c r="AB514" i="2"/>
  <c r="AA514" i="2"/>
  <c r="T514" i="2"/>
  <c r="K514" i="2"/>
  <c r="I514" i="2"/>
  <c r="H514" i="2"/>
  <c r="AB513" i="2"/>
  <c r="AA513" i="2"/>
  <c r="T513" i="2"/>
  <c r="K513" i="2"/>
  <c r="H513" i="2"/>
  <c r="AB487" i="2"/>
  <c r="AA487" i="2"/>
  <c r="T487" i="2"/>
  <c r="K487" i="2"/>
  <c r="H487" i="2"/>
  <c r="I487" i="2" s="1"/>
  <c r="AA486" i="2"/>
  <c r="T486" i="2"/>
  <c r="K486" i="2"/>
  <c r="H486" i="2"/>
  <c r="I486" i="2" s="1"/>
  <c r="AB475" i="2"/>
  <c r="AA475" i="2"/>
  <c r="T475" i="2"/>
  <c r="K475" i="2"/>
  <c r="H475" i="2"/>
  <c r="AA473" i="2"/>
  <c r="AB473" i="2" s="1"/>
  <c r="T473" i="2"/>
  <c r="K473" i="2"/>
  <c r="I473" i="2"/>
  <c r="H473" i="2"/>
  <c r="AA465" i="2"/>
  <c r="AB465" i="2" s="1"/>
  <c r="T465" i="2"/>
  <c r="K465" i="2"/>
  <c r="I465" i="2"/>
  <c r="H465" i="2"/>
  <c r="AA434" i="2"/>
  <c r="T434" i="2"/>
  <c r="K434" i="2"/>
  <c r="H434" i="2"/>
  <c r="AA425" i="2"/>
  <c r="T425" i="2"/>
  <c r="K425" i="2"/>
  <c r="I425" i="2"/>
  <c r="H425" i="2"/>
  <c r="AA241" i="2"/>
  <c r="AB241" i="2" s="1"/>
  <c r="T241" i="2"/>
  <c r="K241" i="2"/>
  <c r="H241" i="2"/>
  <c r="I241" i="2" s="1"/>
  <c r="AB209" i="2"/>
  <c r="AA209" i="2"/>
  <c r="T209" i="2"/>
  <c r="K209" i="2"/>
  <c r="I209" i="2"/>
  <c r="H209" i="2"/>
  <c r="AD207" i="2"/>
  <c r="AA207" i="2"/>
  <c r="AB207" i="2" s="1"/>
  <c r="T207" i="2"/>
  <c r="AE207" i="2" s="1"/>
  <c r="M207" i="2"/>
  <c r="P207" i="2" s="1"/>
  <c r="L207" i="2"/>
  <c r="K207" i="2"/>
  <c r="H207" i="2"/>
  <c r="N207" i="2" s="1"/>
  <c r="AD164" i="2"/>
  <c r="AE164" i="2" s="1"/>
  <c r="AB164" i="2"/>
  <c r="AA164" i="2"/>
  <c r="T164" i="2"/>
  <c r="P164" i="2" s="1"/>
  <c r="Q164" i="2" s="1"/>
  <c r="M164" i="2"/>
  <c r="L164" i="2"/>
  <c r="K164" i="2"/>
  <c r="I164" i="2"/>
  <c r="H164" i="2"/>
  <c r="N164" i="2" s="1"/>
  <c r="O164" i="2" s="1"/>
  <c r="AA51" i="2"/>
  <c r="AB51" i="2" s="1"/>
  <c r="T51" i="2"/>
  <c r="K51" i="2"/>
  <c r="I51" i="2"/>
  <c r="H51" i="2"/>
  <c r="AA12" i="2"/>
  <c r="T12" i="2"/>
  <c r="K12" i="2"/>
  <c r="H12" i="2"/>
  <c r="G799" i="2"/>
  <c r="Z785" i="2"/>
  <c r="F784" i="2"/>
  <c r="Z775" i="2"/>
  <c r="F774" i="2"/>
  <c r="Z763" i="2"/>
  <c r="F762" i="2"/>
  <c r="Z751" i="2"/>
  <c r="F750" i="2"/>
  <c r="Z739" i="2"/>
  <c r="F738" i="2"/>
  <c r="G720" i="2"/>
  <c r="L722" i="2"/>
  <c r="G710" i="2"/>
  <c r="D709" i="2"/>
  <c r="G697" i="2"/>
  <c r="D696" i="2"/>
  <c r="G795" i="2"/>
  <c r="G785" i="2"/>
  <c r="D784" i="2"/>
  <c r="G775" i="2"/>
  <c r="D774" i="2"/>
  <c r="G763" i="2"/>
  <c r="D762" i="2"/>
  <c r="G751" i="2"/>
  <c r="D750" i="2"/>
  <c r="G739" i="2"/>
  <c r="D738" i="2"/>
  <c r="L724" i="2"/>
  <c r="M724" i="2" s="1"/>
  <c r="Z711" i="2"/>
  <c r="F710" i="2"/>
  <c r="Z698" i="2"/>
  <c r="F697" i="2"/>
  <c r="Z786" i="2"/>
  <c r="F785" i="2"/>
  <c r="Z776" i="2"/>
  <c r="F775" i="2"/>
  <c r="Z764" i="2"/>
  <c r="F763" i="2"/>
  <c r="Z752" i="2"/>
  <c r="F751" i="2"/>
  <c r="Z740" i="2"/>
  <c r="F739" i="2"/>
  <c r="G711" i="2"/>
  <c r="D710" i="2"/>
  <c r="G815" i="2"/>
  <c r="G786" i="2"/>
  <c r="D785" i="2"/>
  <c r="G776" i="2"/>
  <c r="D775" i="2"/>
  <c r="G764" i="2"/>
  <c r="D763" i="2"/>
  <c r="G752" i="2"/>
  <c r="D751" i="2"/>
  <c r="G740" i="2"/>
  <c r="D739" i="2"/>
  <c r="Z712" i="2"/>
  <c r="F711" i="2"/>
  <c r="Z699" i="2"/>
  <c r="F698" i="2"/>
  <c r="Z689" i="2"/>
  <c r="Z787" i="2"/>
  <c r="F786" i="2"/>
  <c r="Z777" i="2"/>
  <c r="F776" i="2"/>
  <c r="Z765" i="2"/>
  <c r="F764" i="2"/>
  <c r="Z753" i="2"/>
  <c r="F752" i="2"/>
  <c r="Z741" i="2"/>
  <c r="F740" i="2"/>
  <c r="Z729" i="2"/>
  <c r="G722" i="2"/>
  <c r="G712" i="2"/>
  <c r="D711" i="2"/>
  <c r="G802" i="2"/>
  <c r="G787" i="2"/>
  <c r="D786" i="2"/>
  <c r="G777" i="2"/>
  <c r="D776" i="2"/>
  <c r="G765" i="2"/>
  <c r="D764" i="2"/>
  <c r="G753" i="2"/>
  <c r="D752" i="2"/>
  <c r="G741" i="2"/>
  <c r="D740" i="2"/>
  <c r="G729" i="2"/>
  <c r="G724" i="2"/>
  <c r="L719" i="2"/>
  <c r="M719" i="2" s="1"/>
  <c r="F712" i="2"/>
  <c r="Z700" i="2"/>
  <c r="F699" i="2"/>
  <c r="Z690" i="2"/>
  <c r="G797" i="2"/>
  <c r="Z788" i="2"/>
  <c r="F787" i="2"/>
  <c r="Z778" i="2"/>
  <c r="F777" i="2"/>
  <c r="Z766" i="2"/>
  <c r="F765" i="2"/>
  <c r="Z754" i="2"/>
  <c r="F753" i="2"/>
  <c r="Z742" i="2"/>
  <c r="F741" i="2"/>
  <c r="Z730" i="2"/>
  <c r="F729" i="2"/>
  <c r="L716" i="2"/>
  <c r="M716" i="2" s="1"/>
  <c r="D712" i="2"/>
  <c r="G700" i="2"/>
  <c r="D699" i="2"/>
  <c r="G809" i="2"/>
  <c r="L796" i="2"/>
  <c r="M796" i="2" s="1"/>
  <c r="G788" i="2"/>
  <c r="D787" i="2"/>
  <c r="G778" i="2"/>
  <c r="D777" i="2"/>
  <c r="G766" i="2"/>
  <c r="D765" i="2"/>
  <c r="G754" i="2"/>
  <c r="D753" i="2"/>
  <c r="G742" i="2"/>
  <c r="D741" i="2"/>
  <c r="G730" i="2"/>
  <c r="D729" i="2"/>
  <c r="Z789" i="2"/>
  <c r="F788" i="2"/>
  <c r="Z779" i="2"/>
  <c r="F778" i="2"/>
  <c r="Z767" i="2"/>
  <c r="F766" i="2"/>
  <c r="Z755" i="2"/>
  <c r="F754" i="2"/>
  <c r="Z743" i="2"/>
  <c r="F742" i="2"/>
  <c r="Z731" i="2"/>
  <c r="F730" i="2"/>
  <c r="G701" i="2"/>
  <c r="D700" i="2"/>
  <c r="G691" i="2"/>
  <c r="D690" i="2"/>
  <c r="G789" i="2"/>
  <c r="D788" i="2"/>
  <c r="G779" i="2"/>
  <c r="D778" i="2"/>
  <c r="G767" i="2"/>
  <c r="D766" i="2"/>
  <c r="G755" i="2"/>
  <c r="D754" i="2"/>
  <c r="G743" i="2"/>
  <c r="D742" i="2"/>
  <c r="G731" i="2"/>
  <c r="D730" i="2"/>
  <c r="G719" i="2"/>
  <c r="Z702" i="2"/>
  <c r="F701" i="2"/>
  <c r="L692" i="2"/>
  <c r="M692" i="2" s="1"/>
  <c r="F691" i="2"/>
  <c r="G798" i="2"/>
  <c r="F789" i="2"/>
  <c r="Z780" i="2"/>
  <c r="F779" i="2"/>
  <c r="Z768" i="2"/>
  <c r="F767" i="2"/>
  <c r="Z756" i="2"/>
  <c r="F755" i="2"/>
  <c r="Z744" i="2"/>
  <c r="F743" i="2"/>
  <c r="G796" i="2"/>
  <c r="D789" i="2"/>
  <c r="G780" i="2"/>
  <c r="D779" i="2"/>
  <c r="G768" i="2"/>
  <c r="D767" i="2"/>
  <c r="G756" i="2"/>
  <c r="D755" i="2"/>
  <c r="G744" i="2"/>
  <c r="D743" i="2"/>
  <c r="L781" i="2"/>
  <c r="M781" i="2" s="1"/>
  <c r="F780" i="2"/>
  <c r="Z769" i="2"/>
  <c r="F768" i="2"/>
  <c r="Z757" i="2"/>
  <c r="F756" i="2"/>
  <c r="Z745" i="2"/>
  <c r="F744" i="2"/>
  <c r="D780" i="2"/>
  <c r="G769" i="2"/>
  <c r="D768" i="2"/>
  <c r="Z770" i="2"/>
  <c r="F769" i="2"/>
  <c r="Z758" i="2"/>
  <c r="F757" i="2"/>
  <c r="Z746" i="2"/>
  <c r="F745" i="2"/>
  <c r="G803" i="2"/>
  <c r="G770" i="2"/>
  <c r="D769" i="2"/>
  <c r="G758" i="2"/>
  <c r="D757" i="2"/>
  <c r="G746" i="2"/>
  <c r="D745" i="2"/>
  <c r="L801" i="2"/>
  <c r="Z771" i="2"/>
  <c r="F770" i="2"/>
  <c r="Z759" i="2"/>
  <c r="F758" i="2"/>
  <c r="Z747" i="2"/>
  <c r="F746" i="2"/>
  <c r="Z735" i="2"/>
  <c r="G771" i="2"/>
  <c r="D770" i="2"/>
  <c r="G759" i="2"/>
  <c r="D758" i="2"/>
  <c r="G747" i="2"/>
  <c r="D746" i="2"/>
  <c r="G735" i="2"/>
  <c r="AD796" i="2"/>
  <c r="Z782" i="2"/>
  <c r="Z772" i="2"/>
  <c r="F771" i="2"/>
  <c r="Z760" i="2"/>
  <c r="F759" i="2"/>
  <c r="Z748" i="2"/>
  <c r="F747" i="2"/>
  <c r="Z736" i="2"/>
  <c r="F735" i="2"/>
  <c r="G800" i="2"/>
  <c r="G782" i="2"/>
  <c r="G772" i="2"/>
  <c r="D771" i="2"/>
  <c r="G801" i="2"/>
  <c r="Z783" i="2"/>
  <c r="F782" i="2"/>
  <c r="Z773" i="2"/>
  <c r="F772" i="2"/>
  <c r="Z761" i="2"/>
  <c r="F760" i="2"/>
  <c r="G783" i="2"/>
  <c r="D782" i="2"/>
  <c r="G773" i="2"/>
  <c r="D772" i="2"/>
  <c r="G761" i="2"/>
  <c r="D760" i="2"/>
  <c r="G749" i="2"/>
  <c r="D748" i="2"/>
  <c r="G784" i="2"/>
  <c r="D783" i="2"/>
  <c r="AD781" i="2"/>
  <c r="G774" i="2"/>
  <c r="D773" i="2"/>
  <c r="G762" i="2"/>
  <c r="D761" i="2"/>
  <c r="G750" i="2"/>
  <c r="D749" i="2"/>
  <c r="G738" i="2"/>
  <c r="D737" i="2"/>
  <c r="M722" i="2"/>
  <c r="G723" i="2"/>
  <c r="Z710" i="2"/>
  <c r="F709" i="2"/>
  <c r="D734" i="2"/>
  <c r="G702" i="2"/>
  <c r="D691" i="2"/>
  <c r="G684" i="2"/>
  <c r="D683" i="2"/>
  <c r="G662" i="2"/>
  <c r="D661" i="2"/>
  <c r="G650" i="2"/>
  <c r="D649" i="2"/>
  <c r="G638" i="2"/>
  <c r="Z774" i="2"/>
  <c r="Z750" i="2"/>
  <c r="AD716" i="2"/>
  <c r="F702" i="2"/>
  <c r="Z685" i="2"/>
  <c r="F684" i="2"/>
  <c r="Z663" i="2"/>
  <c r="F662" i="2"/>
  <c r="Z651" i="2"/>
  <c r="F650" i="2"/>
  <c r="Z639" i="2"/>
  <c r="F773" i="2"/>
  <c r="D756" i="2"/>
  <c r="D702" i="2"/>
  <c r="Z694" i="2"/>
  <c r="G685" i="2"/>
  <c r="D684" i="2"/>
  <c r="G663" i="2"/>
  <c r="D662" i="2"/>
  <c r="G651" i="2"/>
  <c r="D650" i="2"/>
  <c r="G639" i="2"/>
  <c r="D638" i="2"/>
  <c r="Z737" i="2"/>
  <c r="Z709" i="2"/>
  <c r="G694" i="2"/>
  <c r="Z686" i="2"/>
  <c r="F685" i="2"/>
  <c r="Z674" i="2"/>
  <c r="Z664" i="2"/>
  <c r="F663" i="2"/>
  <c r="Z652" i="2"/>
  <c r="F651" i="2"/>
  <c r="Z640" i="2"/>
  <c r="F639" i="2"/>
  <c r="Z749" i="2"/>
  <c r="G737" i="2"/>
  <c r="G709" i="2"/>
  <c r="F694" i="2"/>
  <c r="G686" i="2"/>
  <c r="D685" i="2"/>
  <c r="G674" i="2"/>
  <c r="G664" i="2"/>
  <c r="D663" i="2"/>
  <c r="G652" i="2"/>
  <c r="D651" i="2"/>
  <c r="G640" i="2"/>
  <c r="D639" i="2"/>
  <c r="G628" i="2"/>
  <c r="G620" i="2"/>
  <c r="D619" i="2"/>
  <c r="F749" i="2"/>
  <c r="F737" i="2"/>
  <c r="L718" i="2"/>
  <c r="F700" i="2"/>
  <c r="Z697" i="2"/>
  <c r="D694" i="2"/>
  <c r="Z687" i="2"/>
  <c r="F686" i="2"/>
  <c r="Z675" i="2"/>
  <c r="F674" i="2"/>
  <c r="Z665" i="2"/>
  <c r="F664" i="2"/>
  <c r="D697" i="2"/>
  <c r="G687" i="2"/>
  <c r="D686" i="2"/>
  <c r="G675" i="2"/>
  <c r="D674" i="2"/>
  <c r="G665" i="2"/>
  <c r="D664" i="2"/>
  <c r="G653" i="2"/>
  <c r="D652" i="2"/>
  <c r="G641" i="2"/>
  <c r="D640" i="2"/>
  <c r="G748" i="2"/>
  <c r="F687" i="2"/>
  <c r="Z676" i="2"/>
  <c r="F675" i="2"/>
  <c r="Z666" i="2"/>
  <c r="F665" i="2"/>
  <c r="Z654" i="2"/>
  <c r="F653" i="2"/>
  <c r="F748" i="2"/>
  <c r="G736" i="2"/>
  <c r="Z733" i="2"/>
  <c r="F731" i="2"/>
  <c r="L717" i="2"/>
  <c r="G716" i="2"/>
  <c r="Z688" i="2"/>
  <c r="D687" i="2"/>
  <c r="G676" i="2"/>
  <c r="D675" i="2"/>
  <c r="G666" i="2"/>
  <c r="D665" i="2"/>
  <c r="G654" i="2"/>
  <c r="D653" i="2"/>
  <c r="F736" i="2"/>
  <c r="G733" i="2"/>
  <c r="D731" i="2"/>
  <c r="L720" i="2"/>
  <c r="G718" i="2"/>
  <c r="Z784" i="2"/>
  <c r="D736" i="2"/>
  <c r="F733" i="2"/>
  <c r="AD724" i="2"/>
  <c r="F688" i="2"/>
  <c r="G677" i="2"/>
  <c r="D676" i="2"/>
  <c r="G667" i="2"/>
  <c r="D666" i="2"/>
  <c r="G655" i="2"/>
  <c r="D654" i="2"/>
  <c r="G643" i="2"/>
  <c r="D642" i="2"/>
  <c r="G631" i="2"/>
  <c r="D630" i="2"/>
  <c r="F783" i="2"/>
  <c r="D747" i="2"/>
  <c r="D733" i="2"/>
  <c r="AD719" i="2"/>
  <c r="Z703" i="2"/>
  <c r="Z695" i="2"/>
  <c r="D688" i="2"/>
  <c r="Z762" i="2"/>
  <c r="G717" i="2"/>
  <c r="G703" i="2"/>
  <c r="G695" i="2"/>
  <c r="G689" i="2"/>
  <c r="F761" i="2"/>
  <c r="F703" i="2"/>
  <c r="G698" i="2"/>
  <c r="F695" i="2"/>
  <c r="F689" i="2"/>
  <c r="G760" i="2"/>
  <c r="D735" i="2"/>
  <c r="D703" i="2"/>
  <c r="Z701" i="2"/>
  <c r="D698" i="2"/>
  <c r="D695" i="2"/>
  <c r="D689" i="2"/>
  <c r="Z708" i="2"/>
  <c r="D701" i="2"/>
  <c r="Z680" i="2"/>
  <c r="G708" i="2"/>
  <c r="G680" i="2"/>
  <c r="D759" i="2"/>
  <c r="F708" i="2"/>
  <c r="Z693" i="2"/>
  <c r="G690" i="2"/>
  <c r="Z681" i="2"/>
  <c r="G745" i="2"/>
  <c r="D708" i="2"/>
  <c r="G693" i="2"/>
  <c r="F690" i="2"/>
  <c r="G681" i="2"/>
  <c r="D680" i="2"/>
  <c r="Z732" i="2"/>
  <c r="L715" i="2"/>
  <c r="L721" i="2"/>
  <c r="F693" i="2"/>
  <c r="Z682" i="2"/>
  <c r="G732" i="2"/>
  <c r="Z734" i="2"/>
  <c r="F732" i="2"/>
  <c r="G699" i="2"/>
  <c r="G696" i="2"/>
  <c r="G757" i="2"/>
  <c r="D744" i="2"/>
  <c r="G734" i="2"/>
  <c r="D732" i="2"/>
  <c r="Z684" i="2"/>
  <c r="G661" i="2"/>
  <c r="G659" i="2"/>
  <c r="G657" i="2"/>
  <c r="Z655" i="2"/>
  <c r="Z647" i="2"/>
  <c r="D644" i="2"/>
  <c r="Z633" i="2"/>
  <c r="L622" i="2"/>
  <c r="D621" i="2"/>
  <c r="Z613" i="2"/>
  <c r="F612" i="2"/>
  <c r="Z601" i="2"/>
  <c r="Z672" i="2"/>
  <c r="Z670" i="2"/>
  <c r="Z668" i="2"/>
  <c r="F661" i="2"/>
  <c r="F659" i="2"/>
  <c r="F657" i="2"/>
  <c r="F655" i="2"/>
  <c r="G647" i="2"/>
  <c r="G633" i="2"/>
  <c r="G613" i="2"/>
  <c r="D612" i="2"/>
  <c r="G672" i="2"/>
  <c r="G670" i="2"/>
  <c r="G668" i="2"/>
  <c r="D659" i="2"/>
  <c r="D657" i="2"/>
  <c r="D655" i="2"/>
  <c r="F647" i="2"/>
  <c r="F633" i="2"/>
  <c r="Z614" i="2"/>
  <c r="F613" i="2"/>
  <c r="Z602" i="2"/>
  <c r="F601" i="2"/>
  <c r="Z683" i="2"/>
  <c r="F672" i="2"/>
  <c r="F670" i="2"/>
  <c r="F668" i="2"/>
  <c r="Z650" i="2"/>
  <c r="D647" i="2"/>
  <c r="D633" i="2"/>
  <c r="G614" i="2"/>
  <c r="D613" i="2"/>
  <c r="G602" i="2"/>
  <c r="D601" i="2"/>
  <c r="G592" i="2"/>
  <c r="D591" i="2"/>
  <c r="Z575" i="2"/>
  <c r="F574" i="2"/>
  <c r="Z696" i="2"/>
  <c r="G683" i="2"/>
  <c r="D672" i="2"/>
  <c r="D670" i="2"/>
  <c r="D668" i="2"/>
  <c r="F666" i="2"/>
  <c r="Z653" i="2"/>
  <c r="Z642" i="2"/>
  <c r="Z634" i="2"/>
  <c r="Z615" i="2"/>
  <c r="F614" i="2"/>
  <c r="Z603" i="2"/>
  <c r="F602" i="2"/>
  <c r="L723" i="2"/>
  <c r="F696" i="2"/>
  <c r="G688" i="2"/>
  <c r="F683" i="2"/>
  <c r="Z679" i="2"/>
  <c r="G642" i="2"/>
  <c r="G634" i="2"/>
  <c r="G615" i="2"/>
  <c r="D614" i="2"/>
  <c r="G679" i="2"/>
  <c r="Z677" i="2"/>
  <c r="Z645" i="2"/>
  <c r="F642" i="2"/>
  <c r="F634" i="2"/>
  <c r="Z628" i="2"/>
  <c r="Z616" i="2"/>
  <c r="F615" i="2"/>
  <c r="Z604" i="2"/>
  <c r="F603" i="2"/>
  <c r="G682" i="2"/>
  <c r="F679" i="2"/>
  <c r="F677" i="2"/>
  <c r="G645" i="2"/>
  <c r="D634" i="2"/>
  <c r="F628" i="2"/>
  <c r="Z623" i="2"/>
  <c r="G616" i="2"/>
  <c r="D615" i="2"/>
  <c r="F682" i="2"/>
  <c r="D679" i="2"/>
  <c r="D677" i="2"/>
  <c r="F645" i="2"/>
  <c r="Z635" i="2"/>
  <c r="D628" i="2"/>
  <c r="G623" i="2"/>
  <c r="Z617" i="2"/>
  <c r="F616" i="2"/>
  <c r="Z605" i="2"/>
  <c r="F604" i="2"/>
  <c r="D682" i="2"/>
  <c r="Z648" i="2"/>
  <c r="D645" i="2"/>
  <c r="G635" i="2"/>
  <c r="Z629" i="2"/>
  <c r="F623" i="2"/>
  <c r="G617" i="2"/>
  <c r="D616" i="2"/>
  <c r="G605" i="2"/>
  <c r="D604" i="2"/>
  <c r="D693" i="2"/>
  <c r="G648" i="2"/>
  <c r="F635" i="2"/>
  <c r="G629" i="2"/>
  <c r="D623" i="2"/>
  <c r="Z618" i="2"/>
  <c r="F617" i="2"/>
  <c r="Z606" i="2"/>
  <c r="F605" i="2"/>
  <c r="G578" i="2"/>
  <c r="D577" i="2"/>
  <c r="Z738" i="2"/>
  <c r="AD692" i="2"/>
  <c r="Z662" i="2"/>
  <c r="Z660" i="2"/>
  <c r="Z658" i="2"/>
  <c r="Z656" i="2"/>
  <c r="F648" i="2"/>
  <c r="D635" i="2"/>
  <c r="F734" i="2"/>
  <c r="F681" i="2"/>
  <c r="L673" i="2"/>
  <c r="G660" i="2"/>
  <c r="G658" i="2"/>
  <c r="G656" i="2"/>
  <c r="D648" i="2"/>
  <c r="Z636" i="2"/>
  <c r="G721" i="2"/>
  <c r="D681" i="2"/>
  <c r="Z671" i="2"/>
  <c r="Z669" i="2"/>
  <c r="F660" i="2"/>
  <c r="F658" i="2"/>
  <c r="F656" i="2"/>
  <c r="Z643" i="2"/>
  <c r="G671" i="2"/>
  <c r="G669" i="2"/>
  <c r="Z667" i="2"/>
  <c r="D660" i="2"/>
  <c r="D658" i="2"/>
  <c r="D656" i="2"/>
  <c r="F654" i="2"/>
  <c r="F643" i="2"/>
  <c r="F636" i="2"/>
  <c r="F671" i="2"/>
  <c r="F669" i="2"/>
  <c r="F667" i="2"/>
  <c r="Z646" i="2"/>
  <c r="D643" i="2"/>
  <c r="D636" i="2"/>
  <c r="D671" i="2"/>
  <c r="D669" i="2"/>
  <c r="D667" i="2"/>
  <c r="G646" i="2"/>
  <c r="Z637" i="2"/>
  <c r="Z678" i="2"/>
  <c r="F646" i="2"/>
  <c r="G637" i="2"/>
  <c r="G678" i="2"/>
  <c r="Z649" i="2"/>
  <c r="D646" i="2"/>
  <c r="F637" i="2"/>
  <c r="F678" i="2"/>
  <c r="F652" i="2"/>
  <c r="G649" i="2"/>
  <c r="Z691" i="2"/>
  <c r="F680" i="2"/>
  <c r="D678" i="2"/>
  <c r="F676" i="2"/>
  <c r="AD722" i="2"/>
  <c r="Z644" i="2"/>
  <c r="F641" i="2"/>
  <c r="D602" i="2"/>
  <c r="D598" i="2"/>
  <c r="D593" i="2"/>
  <c r="G588" i="2"/>
  <c r="E587" i="2"/>
  <c r="F583" i="2"/>
  <c r="G577" i="2"/>
  <c r="Z571" i="2"/>
  <c r="G562" i="2"/>
  <c r="D561" i="2"/>
  <c r="G544" i="2"/>
  <c r="G534" i="2"/>
  <c r="D533" i="2"/>
  <c r="G526" i="2"/>
  <c r="D525" i="2"/>
  <c r="Z594" i="2"/>
  <c r="F588" i="2"/>
  <c r="D583" i="2"/>
  <c r="F577" i="2"/>
  <c r="G571" i="2"/>
  <c r="Z563" i="2"/>
  <c r="F562" i="2"/>
  <c r="Z551" i="2"/>
  <c r="Z545" i="2"/>
  <c r="F544" i="2"/>
  <c r="Z535" i="2"/>
  <c r="F534" i="2"/>
  <c r="Z527" i="2"/>
  <c r="F526" i="2"/>
  <c r="G636" i="2"/>
  <c r="Z630" i="2"/>
  <c r="Z626" i="2"/>
  <c r="G594" i="2"/>
  <c r="D588" i="2"/>
  <c r="Z584" i="2"/>
  <c r="F571" i="2"/>
  <c r="G563" i="2"/>
  <c r="D562" i="2"/>
  <c r="G551" i="2"/>
  <c r="G545" i="2"/>
  <c r="D544" i="2"/>
  <c r="G535" i="2"/>
  <c r="D534" i="2"/>
  <c r="G527" i="2"/>
  <c r="D526" i="2"/>
  <c r="G517" i="2"/>
  <c r="Z661" i="2"/>
  <c r="G630" i="2"/>
  <c r="G626" i="2"/>
  <c r="Z607" i="2"/>
  <c r="Z599" i="2"/>
  <c r="F594" i="2"/>
  <c r="Z589" i="2"/>
  <c r="E588" i="2"/>
  <c r="G584" i="2"/>
  <c r="Z578" i="2"/>
  <c r="D571" i="2"/>
  <c r="Z564" i="2"/>
  <c r="F563" i="2"/>
  <c r="Z552" i="2"/>
  <c r="F551" i="2"/>
  <c r="Z546" i="2"/>
  <c r="F545" i="2"/>
  <c r="Z536" i="2"/>
  <c r="F535" i="2"/>
  <c r="L528" i="2"/>
  <c r="M528" i="2" s="1"/>
  <c r="F527" i="2"/>
  <c r="G644" i="2"/>
  <c r="F630" i="2"/>
  <c r="F626" i="2"/>
  <c r="G607" i="2"/>
  <c r="G599" i="2"/>
  <c r="D594" i="2"/>
  <c r="G589" i="2"/>
  <c r="F584" i="2"/>
  <c r="F578" i="2"/>
  <c r="Z572" i="2"/>
  <c r="G564" i="2"/>
  <c r="D563" i="2"/>
  <c r="G552" i="2"/>
  <c r="D551" i="2"/>
  <c r="G546" i="2"/>
  <c r="D545" i="2"/>
  <c r="G536" i="2"/>
  <c r="D535" i="2"/>
  <c r="D527" i="2"/>
  <c r="Z659" i="2"/>
  <c r="F644" i="2"/>
  <c r="D626" i="2"/>
  <c r="D617" i="2"/>
  <c r="Z609" i="2"/>
  <c r="F607" i="2"/>
  <c r="D605" i="2"/>
  <c r="F599" i="2"/>
  <c r="L595" i="2"/>
  <c r="M595" i="2" s="1"/>
  <c r="F589" i="2"/>
  <c r="D584" i="2"/>
  <c r="D578" i="2"/>
  <c r="G572" i="2"/>
  <c r="Z565" i="2"/>
  <c r="F564" i="2"/>
  <c r="Z553" i="2"/>
  <c r="F552" i="2"/>
  <c r="Z547" i="2"/>
  <c r="F546" i="2"/>
  <c r="Z537" i="2"/>
  <c r="F536" i="2"/>
  <c r="Z619" i="2"/>
  <c r="G609" i="2"/>
  <c r="D607" i="2"/>
  <c r="D599" i="2"/>
  <c r="D589" i="2"/>
  <c r="Z579" i="2"/>
  <c r="F572" i="2"/>
  <c r="G565" i="2"/>
  <c r="D564" i="2"/>
  <c r="G553" i="2"/>
  <c r="D552" i="2"/>
  <c r="G547" i="2"/>
  <c r="D546" i="2"/>
  <c r="G537" i="2"/>
  <c r="D536" i="2"/>
  <c r="Z657" i="2"/>
  <c r="Z632" i="2"/>
  <c r="G619" i="2"/>
  <c r="Z611" i="2"/>
  <c r="F609" i="2"/>
  <c r="L590" i="2"/>
  <c r="M590" i="2" s="1"/>
  <c r="G579" i="2"/>
  <c r="D572" i="2"/>
  <c r="Z566" i="2"/>
  <c r="F565" i="2"/>
  <c r="Z554" i="2"/>
  <c r="F553" i="2"/>
  <c r="L548" i="2"/>
  <c r="M548" i="2" s="1"/>
  <c r="F547" i="2"/>
  <c r="Z538" i="2"/>
  <c r="F537" i="2"/>
  <c r="G632" i="2"/>
  <c r="F619" i="2"/>
  <c r="G611" i="2"/>
  <c r="D609" i="2"/>
  <c r="G603" i="2"/>
  <c r="F579" i="2"/>
  <c r="Z573" i="2"/>
  <c r="G566" i="2"/>
  <c r="D565" i="2"/>
  <c r="G554" i="2"/>
  <c r="D553" i="2"/>
  <c r="D547" i="2"/>
  <c r="G538" i="2"/>
  <c r="D537" i="2"/>
  <c r="G520" i="2"/>
  <c r="D519" i="2"/>
  <c r="Z641" i="2"/>
  <c r="F632" i="2"/>
  <c r="F611" i="2"/>
  <c r="D603" i="2"/>
  <c r="Z600" i="2"/>
  <c r="D579" i="2"/>
  <c r="G573" i="2"/>
  <c r="Z567" i="2"/>
  <c r="F566" i="2"/>
  <c r="Z555" i="2"/>
  <c r="F554" i="2"/>
  <c r="Z539" i="2"/>
  <c r="F538" i="2"/>
  <c r="Z529" i="2"/>
  <c r="D641" i="2"/>
  <c r="D632" i="2"/>
  <c r="AD622" i="2"/>
  <c r="D611" i="2"/>
  <c r="G600" i="2"/>
  <c r="Z580" i="2"/>
  <c r="F573" i="2"/>
  <c r="G567" i="2"/>
  <c r="D566" i="2"/>
  <c r="G555" i="2"/>
  <c r="D554" i="2"/>
  <c r="G539" i="2"/>
  <c r="D538" i="2"/>
  <c r="G529" i="2"/>
  <c r="G521" i="2"/>
  <c r="D520" i="2"/>
  <c r="Z625" i="2"/>
  <c r="Z621" i="2"/>
  <c r="F600" i="2"/>
  <c r="G580" i="2"/>
  <c r="D573" i="2"/>
  <c r="F567" i="2"/>
  <c r="Z556" i="2"/>
  <c r="F555" i="2"/>
  <c r="F640" i="2"/>
  <c r="G625" i="2"/>
  <c r="G621" i="2"/>
  <c r="D600" i="2"/>
  <c r="Z596" i="2"/>
  <c r="F580" i="2"/>
  <c r="Z574" i="2"/>
  <c r="Z568" i="2"/>
  <c r="D567" i="2"/>
  <c r="G556" i="2"/>
  <c r="D555" i="2"/>
  <c r="F629" i="2"/>
  <c r="F625" i="2"/>
  <c r="F621" i="2"/>
  <c r="G596" i="2"/>
  <c r="D580" i="2"/>
  <c r="G574" i="2"/>
  <c r="G568" i="2"/>
  <c r="Z557" i="2"/>
  <c r="F556" i="2"/>
  <c r="D629" i="2"/>
  <c r="L627" i="2"/>
  <c r="D625" i="2"/>
  <c r="F596" i="2"/>
  <c r="Z591" i="2"/>
  <c r="Z581" i="2"/>
  <c r="D574" i="2"/>
  <c r="F568" i="2"/>
  <c r="G557" i="2"/>
  <c r="D556" i="2"/>
  <c r="G715" i="2"/>
  <c r="G606" i="2"/>
  <c r="D596" i="2"/>
  <c r="G591" i="2"/>
  <c r="G581" i="2"/>
  <c r="D568" i="2"/>
  <c r="Z558" i="2"/>
  <c r="F557" i="2"/>
  <c r="G618" i="2"/>
  <c r="Z608" i="2"/>
  <c r="F606" i="2"/>
  <c r="G601" i="2"/>
  <c r="Z597" i="2"/>
  <c r="F591" i="2"/>
  <c r="F581" i="2"/>
  <c r="G575" i="2"/>
  <c r="Z569" i="2"/>
  <c r="G558" i="2"/>
  <c r="D557" i="2"/>
  <c r="Z631" i="2"/>
  <c r="F618" i="2"/>
  <c r="G608" i="2"/>
  <c r="D606" i="2"/>
  <c r="G597" i="2"/>
  <c r="AD595" i="2"/>
  <c r="D581" i="2"/>
  <c r="F575" i="2"/>
  <c r="G569" i="2"/>
  <c r="Z559" i="2"/>
  <c r="F558" i="2"/>
  <c r="F649" i="2"/>
  <c r="F631" i="2"/>
  <c r="D618" i="2"/>
  <c r="Z610" i="2"/>
  <c r="F608" i="2"/>
  <c r="G604" i="2"/>
  <c r="F597" i="2"/>
  <c r="Z592" i="2"/>
  <c r="AD590" i="2"/>
  <c r="Z582" i="2"/>
  <c r="D575" i="2"/>
  <c r="F569" i="2"/>
  <c r="G559" i="2"/>
  <c r="D558" i="2"/>
  <c r="Z638" i="2"/>
  <c r="D631" i="2"/>
  <c r="G610" i="2"/>
  <c r="D608" i="2"/>
  <c r="D597" i="2"/>
  <c r="F592" i="2"/>
  <c r="G582" i="2"/>
  <c r="Z576" i="2"/>
  <c r="D569" i="2"/>
  <c r="Z560" i="2"/>
  <c r="F559" i="2"/>
  <c r="F638" i="2"/>
  <c r="Z624" i="2"/>
  <c r="Z612" i="2"/>
  <c r="F610" i="2"/>
  <c r="D592" i="2"/>
  <c r="Z587" i="2"/>
  <c r="F582" i="2"/>
  <c r="G576" i="2"/>
  <c r="Z570" i="2"/>
  <c r="G624" i="2"/>
  <c r="M622" i="2"/>
  <c r="Z620" i="2"/>
  <c r="G612" i="2"/>
  <c r="D610" i="2"/>
  <c r="Z598" i="2"/>
  <c r="Z593" i="2"/>
  <c r="G587" i="2"/>
  <c r="D582" i="2"/>
  <c r="F576" i="2"/>
  <c r="G570" i="2"/>
  <c r="Z561" i="2"/>
  <c r="F560" i="2"/>
  <c r="D624" i="2"/>
  <c r="D620" i="2"/>
  <c r="F598" i="2"/>
  <c r="F593" i="2"/>
  <c r="Z588" i="2"/>
  <c r="D587" i="2"/>
  <c r="G583" i="2"/>
  <c r="Z577" i="2"/>
  <c r="D570" i="2"/>
  <c r="Z562" i="2"/>
  <c r="F561" i="2"/>
  <c r="Z544" i="2"/>
  <c r="Z534" i="2"/>
  <c r="F533" i="2"/>
  <c r="Z542" i="2"/>
  <c r="Z507" i="2"/>
  <c r="F506" i="2"/>
  <c r="Z495" i="2"/>
  <c r="F494" i="2"/>
  <c r="Z467" i="2"/>
  <c r="F466" i="2"/>
  <c r="Z457" i="2"/>
  <c r="G542" i="2"/>
  <c r="Z519" i="2"/>
  <c r="G507" i="2"/>
  <c r="D506" i="2"/>
  <c r="G495" i="2"/>
  <c r="D494" i="2"/>
  <c r="F542" i="2"/>
  <c r="G519" i="2"/>
  <c r="Z508" i="2"/>
  <c r="F507" i="2"/>
  <c r="Z496" i="2"/>
  <c r="F495" i="2"/>
  <c r="D542" i="2"/>
  <c r="F529" i="2"/>
  <c r="Z523" i="2"/>
  <c r="F519" i="2"/>
  <c r="G508" i="2"/>
  <c r="D507" i="2"/>
  <c r="G496" i="2"/>
  <c r="D495" i="2"/>
  <c r="G476" i="2"/>
  <c r="G561" i="2"/>
  <c r="Z531" i="2"/>
  <c r="D529" i="2"/>
  <c r="G523" i="2"/>
  <c r="L515" i="2"/>
  <c r="M515" i="2" s="1"/>
  <c r="Z509" i="2"/>
  <c r="F508" i="2"/>
  <c r="Z497" i="2"/>
  <c r="F496" i="2"/>
  <c r="L487" i="2"/>
  <c r="M487" i="2" s="1"/>
  <c r="Z477" i="2"/>
  <c r="F476" i="2"/>
  <c r="Z469" i="2"/>
  <c r="F468" i="2"/>
  <c r="Z459" i="2"/>
  <c r="F458" i="2"/>
  <c r="Z447" i="2"/>
  <c r="F446" i="2"/>
  <c r="F587" i="2"/>
  <c r="G560" i="2"/>
  <c r="G531" i="2"/>
  <c r="F523" i="2"/>
  <c r="G509" i="2"/>
  <c r="D508" i="2"/>
  <c r="G497" i="2"/>
  <c r="D496" i="2"/>
  <c r="G477" i="2"/>
  <c r="D637" i="2"/>
  <c r="D560" i="2"/>
  <c r="Z533" i="2"/>
  <c r="F531" i="2"/>
  <c r="AD528" i="2"/>
  <c r="D523" i="2"/>
  <c r="Z510" i="2"/>
  <c r="F509" i="2"/>
  <c r="Z498" i="2"/>
  <c r="F497" i="2"/>
  <c r="Z478" i="2"/>
  <c r="F477" i="2"/>
  <c r="Z470" i="2"/>
  <c r="F469" i="2"/>
  <c r="Z583" i="2"/>
  <c r="D559" i="2"/>
  <c r="G533" i="2"/>
  <c r="D531" i="2"/>
  <c r="Z520" i="2"/>
  <c r="G510" i="2"/>
  <c r="D509" i="2"/>
  <c r="G498" i="2"/>
  <c r="D497" i="2"/>
  <c r="F539" i="2"/>
  <c r="F520" i="2"/>
  <c r="F510" i="2"/>
  <c r="Z499" i="2"/>
  <c r="F498" i="2"/>
  <c r="Z479" i="2"/>
  <c r="F478" i="2"/>
  <c r="D539" i="2"/>
  <c r="Z524" i="2"/>
  <c r="Z511" i="2"/>
  <c r="D510" i="2"/>
  <c r="G499" i="2"/>
  <c r="D498" i="2"/>
  <c r="G479" i="2"/>
  <c r="D478" i="2"/>
  <c r="G471" i="2"/>
  <c r="D470" i="2"/>
  <c r="G461" i="2"/>
  <c r="D460" i="2"/>
  <c r="G449" i="2"/>
  <c r="D448" i="2"/>
  <c r="Z541" i="2"/>
  <c r="G524" i="2"/>
  <c r="G511" i="2"/>
  <c r="Z500" i="2"/>
  <c r="F499" i="2"/>
  <c r="G598" i="2"/>
  <c r="L550" i="2"/>
  <c r="G541" i="2"/>
  <c r="F524" i="2"/>
  <c r="Z516" i="2"/>
  <c r="F511" i="2"/>
  <c r="G500" i="2"/>
  <c r="D499" i="2"/>
  <c r="F541" i="2"/>
  <c r="D524" i="2"/>
  <c r="Z521" i="2"/>
  <c r="G516" i="2"/>
  <c r="Z512" i="2"/>
  <c r="D511" i="2"/>
  <c r="Z501" i="2"/>
  <c r="F500" i="2"/>
  <c r="D576" i="2"/>
  <c r="D541" i="2"/>
  <c r="F521" i="2"/>
  <c r="F516" i="2"/>
  <c r="G512" i="2"/>
  <c r="L543" i="2"/>
  <c r="L530" i="2"/>
  <c r="D521" i="2"/>
  <c r="D516" i="2"/>
  <c r="F512" i="2"/>
  <c r="L513" i="2"/>
  <c r="D512" i="2"/>
  <c r="G502" i="2"/>
  <c r="D501" i="2"/>
  <c r="Z525" i="2"/>
  <c r="Z517" i="2"/>
  <c r="AD515" i="2"/>
  <c r="F624" i="2"/>
  <c r="L549" i="2"/>
  <c r="Z532" i="2"/>
  <c r="G525" i="2"/>
  <c r="L522" i="2"/>
  <c r="F517" i="2"/>
  <c r="G503" i="2"/>
  <c r="D502" i="2"/>
  <c r="G593" i="2"/>
  <c r="F570" i="2"/>
  <c r="G532" i="2"/>
  <c r="F525" i="2"/>
  <c r="F532" i="2"/>
  <c r="Z540" i="2"/>
  <c r="D532" i="2"/>
  <c r="Z518" i="2"/>
  <c r="Z505" i="2"/>
  <c r="F504" i="2"/>
  <c r="AD548" i="2"/>
  <c r="G540" i="2"/>
  <c r="G518" i="2"/>
  <c r="L514" i="2"/>
  <c r="G505" i="2"/>
  <c r="D504" i="2"/>
  <c r="F540" i="2"/>
  <c r="F518" i="2"/>
  <c r="F484" i="2"/>
  <c r="G469" i="2"/>
  <c r="F455" i="2"/>
  <c r="F449" i="2"/>
  <c r="Z443" i="2"/>
  <c r="G414" i="2"/>
  <c r="D413" i="2"/>
  <c r="G402" i="2"/>
  <c r="D401" i="2"/>
  <c r="F394" i="2"/>
  <c r="G388" i="2"/>
  <c r="D484" i="2"/>
  <c r="D469" i="2"/>
  <c r="Z461" i="2"/>
  <c r="D455" i="2"/>
  <c r="D449" i="2"/>
  <c r="G443" i="2"/>
  <c r="Z435" i="2"/>
  <c r="Z415" i="2"/>
  <c r="F414" i="2"/>
  <c r="Z403" i="2"/>
  <c r="F402" i="2"/>
  <c r="D394" i="2"/>
  <c r="Z389" i="2"/>
  <c r="F388" i="2"/>
  <c r="D540" i="2"/>
  <c r="Z503" i="2"/>
  <c r="Z493" i="2"/>
  <c r="Z491" i="2"/>
  <c r="Z489" i="2"/>
  <c r="Z482" i="2"/>
  <c r="F461" i="2"/>
  <c r="Z456" i="2"/>
  <c r="Z450" i="2"/>
  <c r="F443" i="2"/>
  <c r="G435" i="2"/>
  <c r="G415" i="2"/>
  <c r="D414" i="2"/>
  <c r="G403" i="2"/>
  <c r="D402" i="2"/>
  <c r="G389" i="2"/>
  <c r="F503" i="2"/>
  <c r="G493" i="2"/>
  <c r="G491" i="2"/>
  <c r="G489" i="2"/>
  <c r="G482" i="2"/>
  <c r="D461" i="2"/>
  <c r="G456" i="2"/>
  <c r="G450" i="2"/>
  <c r="D443" i="2"/>
  <c r="Z436" i="2"/>
  <c r="F435" i="2"/>
  <c r="Z426" i="2"/>
  <c r="Z416" i="2"/>
  <c r="F415" i="2"/>
  <c r="Z404" i="2"/>
  <c r="F403" i="2"/>
  <c r="D503" i="2"/>
  <c r="F493" i="2"/>
  <c r="F491" i="2"/>
  <c r="F489" i="2"/>
  <c r="F482" i="2"/>
  <c r="F456" i="2"/>
  <c r="F450" i="2"/>
  <c r="Z444" i="2"/>
  <c r="G436" i="2"/>
  <c r="D435" i="2"/>
  <c r="G426" i="2"/>
  <c r="G416" i="2"/>
  <c r="D415" i="2"/>
  <c r="G404" i="2"/>
  <c r="D403" i="2"/>
  <c r="G390" i="2"/>
  <c r="D389" i="2"/>
  <c r="G378" i="2"/>
  <c r="D377" i="2"/>
  <c r="G359" i="2"/>
  <c r="D358" i="2"/>
  <c r="D493" i="2"/>
  <c r="D491" i="2"/>
  <c r="D489" i="2"/>
  <c r="D482" i="2"/>
  <c r="D477" i="2"/>
  <c r="G470" i="2"/>
  <c r="Z462" i="2"/>
  <c r="D456" i="2"/>
  <c r="D450" i="2"/>
  <c r="G444" i="2"/>
  <c r="Z437" i="2"/>
  <c r="F436" i="2"/>
  <c r="Z427" i="2"/>
  <c r="F426" i="2"/>
  <c r="Z417" i="2"/>
  <c r="F416" i="2"/>
  <c r="Z405" i="2"/>
  <c r="F404" i="2"/>
  <c r="Z391" i="2"/>
  <c r="F390" i="2"/>
  <c r="Z379" i="2"/>
  <c r="F378" i="2"/>
  <c r="Z360" i="2"/>
  <c r="F359" i="2"/>
  <c r="Z480" i="2"/>
  <c r="Z474" i="2"/>
  <c r="F470" i="2"/>
  <c r="G462" i="2"/>
  <c r="Z451" i="2"/>
  <c r="F444" i="2"/>
  <c r="G437" i="2"/>
  <c r="D436" i="2"/>
  <c r="G427" i="2"/>
  <c r="D426" i="2"/>
  <c r="G417" i="2"/>
  <c r="D416" i="2"/>
  <c r="G405" i="2"/>
  <c r="D404" i="2"/>
  <c r="G391" i="2"/>
  <c r="D390" i="2"/>
  <c r="G480" i="2"/>
  <c r="G474" i="2"/>
  <c r="Z466" i="2"/>
  <c r="F462" i="2"/>
  <c r="G457" i="2"/>
  <c r="G451" i="2"/>
  <c r="D444" i="2"/>
  <c r="Z438" i="2"/>
  <c r="F437" i="2"/>
  <c r="Z428" i="2"/>
  <c r="F427" i="2"/>
  <c r="Z418" i="2"/>
  <c r="F417" i="2"/>
  <c r="Z406" i="2"/>
  <c r="F405" i="2"/>
  <c r="Z506" i="2"/>
  <c r="Z502" i="2"/>
  <c r="F480" i="2"/>
  <c r="F474" i="2"/>
  <c r="G466" i="2"/>
  <c r="D462" i="2"/>
  <c r="F457" i="2"/>
  <c r="F451" i="2"/>
  <c r="Z445" i="2"/>
  <c r="G438" i="2"/>
  <c r="D437" i="2"/>
  <c r="G428" i="2"/>
  <c r="D427" i="2"/>
  <c r="G418" i="2"/>
  <c r="D417" i="2"/>
  <c r="G406" i="2"/>
  <c r="D405" i="2"/>
  <c r="G506" i="2"/>
  <c r="F502" i="2"/>
  <c r="Z485" i="2"/>
  <c r="D480" i="2"/>
  <c r="D474" i="2"/>
  <c r="D466" i="2"/>
  <c r="D457" i="2"/>
  <c r="D451" i="2"/>
  <c r="G445" i="2"/>
  <c r="Z439" i="2"/>
  <c r="F438" i="2"/>
  <c r="Z429" i="2"/>
  <c r="F428" i="2"/>
  <c r="Z419" i="2"/>
  <c r="F418" i="2"/>
  <c r="D518" i="2"/>
  <c r="G485" i="2"/>
  <c r="Z471" i="2"/>
  <c r="Z463" i="2"/>
  <c r="Z452" i="2"/>
  <c r="F445" i="2"/>
  <c r="G439" i="2"/>
  <c r="D438" i="2"/>
  <c r="G429" i="2"/>
  <c r="D428" i="2"/>
  <c r="D517" i="2"/>
  <c r="F485" i="2"/>
  <c r="F471" i="2"/>
  <c r="G463" i="2"/>
  <c r="Z458" i="2"/>
  <c r="G452" i="2"/>
  <c r="D445" i="2"/>
  <c r="F439" i="2"/>
  <c r="D485" i="2"/>
  <c r="Z483" i="2"/>
  <c r="L475" i="2"/>
  <c r="M475" i="2" s="1"/>
  <c r="D471" i="2"/>
  <c r="F463" i="2"/>
  <c r="G458" i="2"/>
  <c r="F452" i="2"/>
  <c r="Z446" i="2"/>
  <c r="Z440" i="2"/>
  <c r="D439" i="2"/>
  <c r="G483" i="2"/>
  <c r="G478" i="2"/>
  <c r="G467" i="2"/>
  <c r="D463" i="2"/>
  <c r="D458" i="2"/>
  <c r="D452" i="2"/>
  <c r="G446" i="2"/>
  <c r="G501" i="2"/>
  <c r="Z494" i="2"/>
  <c r="Z492" i="2"/>
  <c r="Z490" i="2"/>
  <c r="Z488" i="2"/>
  <c r="F483" i="2"/>
  <c r="F467" i="2"/>
  <c r="Z453" i="2"/>
  <c r="D446" i="2"/>
  <c r="F440" i="2"/>
  <c r="F620" i="2"/>
  <c r="F505" i="2"/>
  <c r="F501" i="2"/>
  <c r="G494" i="2"/>
  <c r="G492" i="2"/>
  <c r="G490" i="2"/>
  <c r="G488" i="2"/>
  <c r="D483" i="2"/>
  <c r="Z472" i="2"/>
  <c r="D467" i="2"/>
  <c r="Z464" i="2"/>
  <c r="G453" i="2"/>
  <c r="D440" i="2"/>
  <c r="Z432" i="2"/>
  <c r="D505" i="2"/>
  <c r="F492" i="2"/>
  <c r="F490" i="2"/>
  <c r="F488" i="2"/>
  <c r="Z481" i="2"/>
  <c r="G472" i="2"/>
  <c r="G464" i="2"/>
  <c r="G459" i="2"/>
  <c r="F453" i="2"/>
  <c r="G447" i="2"/>
  <c r="Z441" i="2"/>
  <c r="G432" i="2"/>
  <c r="D492" i="2"/>
  <c r="D490" i="2"/>
  <c r="D488" i="2"/>
  <c r="G481" i="2"/>
  <c r="F472" i="2"/>
  <c r="F464" i="2"/>
  <c r="F459" i="2"/>
  <c r="D453" i="2"/>
  <c r="F447" i="2"/>
  <c r="G441" i="2"/>
  <c r="Z433" i="2"/>
  <c r="F432" i="2"/>
  <c r="F481" i="2"/>
  <c r="D472" i="2"/>
  <c r="Z468" i="2"/>
  <c r="D464" i="2"/>
  <c r="D459" i="2"/>
  <c r="Z454" i="2"/>
  <c r="D447" i="2"/>
  <c r="F441" i="2"/>
  <c r="AD487" i="2"/>
  <c r="L486" i="2"/>
  <c r="D481" i="2"/>
  <c r="G468" i="2"/>
  <c r="G454" i="2"/>
  <c r="G504" i="2"/>
  <c r="D500" i="2"/>
  <c r="Z476" i="2"/>
  <c r="L473" i="2"/>
  <c r="AD473" i="2" s="1"/>
  <c r="L465" i="2"/>
  <c r="AD465" i="2" s="1"/>
  <c r="G460" i="2"/>
  <c r="Z484" i="2"/>
  <c r="F479" i="2"/>
  <c r="D476" i="2"/>
  <c r="G484" i="2"/>
  <c r="D479" i="2"/>
  <c r="AD475" i="2"/>
  <c r="D424" i="2"/>
  <c r="F407" i="2"/>
  <c r="Z399" i="2"/>
  <c r="G386" i="2"/>
  <c r="G380" i="2"/>
  <c r="D373" i="2"/>
  <c r="G369" i="2"/>
  <c r="G363" i="2"/>
  <c r="D356" i="2"/>
  <c r="G343" i="2"/>
  <c r="D342" i="2"/>
  <c r="D322" i="2"/>
  <c r="Z317" i="2"/>
  <c r="F316" i="2"/>
  <c r="D407" i="2"/>
  <c r="G399" i="2"/>
  <c r="F386" i="2"/>
  <c r="F380" i="2"/>
  <c r="Z374" i="2"/>
  <c r="F369" i="2"/>
  <c r="F363" i="2"/>
  <c r="Z357" i="2"/>
  <c r="Z344" i="2"/>
  <c r="F343" i="2"/>
  <c r="G317" i="2"/>
  <c r="D316" i="2"/>
  <c r="M465" i="2"/>
  <c r="F399" i="2"/>
  <c r="D386" i="2"/>
  <c r="D380" i="2"/>
  <c r="G374" i="2"/>
  <c r="D369" i="2"/>
  <c r="D363" i="2"/>
  <c r="G357" i="2"/>
  <c r="Z351" i="2"/>
  <c r="G344" i="2"/>
  <c r="D343" i="2"/>
  <c r="Z318" i="2"/>
  <c r="F317" i="2"/>
  <c r="Z306" i="2"/>
  <c r="Z414" i="2"/>
  <c r="Z402" i="2"/>
  <c r="D399" i="2"/>
  <c r="Z387" i="2"/>
  <c r="Z381" i="2"/>
  <c r="F374" i="2"/>
  <c r="Z364" i="2"/>
  <c r="F357" i="2"/>
  <c r="G351" i="2"/>
  <c r="Z345" i="2"/>
  <c r="F344" i="2"/>
  <c r="G318" i="2"/>
  <c r="D317" i="2"/>
  <c r="Z455" i="2"/>
  <c r="G387" i="2"/>
  <c r="G381" i="2"/>
  <c r="D374" i="2"/>
  <c r="G364" i="2"/>
  <c r="D357" i="2"/>
  <c r="F351" i="2"/>
  <c r="G345" i="2"/>
  <c r="D344" i="2"/>
  <c r="F318" i="2"/>
  <c r="Z307" i="2"/>
  <c r="F306" i="2"/>
  <c r="G300" i="2"/>
  <c r="D299" i="2"/>
  <c r="G455" i="2"/>
  <c r="Z449" i="2"/>
  <c r="Z412" i="2"/>
  <c r="F387" i="2"/>
  <c r="F381" i="2"/>
  <c r="Z375" i="2"/>
  <c r="F364" i="2"/>
  <c r="Z358" i="2"/>
  <c r="Z352" i="2"/>
  <c r="D351" i="2"/>
  <c r="Z346" i="2"/>
  <c r="F345" i="2"/>
  <c r="Z504" i="2"/>
  <c r="F454" i="2"/>
  <c r="Z448" i="2"/>
  <c r="Z421" i="2"/>
  <c r="G419" i="2"/>
  <c r="G412" i="2"/>
  <c r="F391" i="2"/>
  <c r="D387" i="2"/>
  <c r="D381" i="2"/>
  <c r="G375" i="2"/>
  <c r="D364" i="2"/>
  <c r="G358" i="2"/>
  <c r="G352" i="2"/>
  <c r="G346" i="2"/>
  <c r="D345" i="2"/>
  <c r="D454" i="2"/>
  <c r="G448" i="2"/>
  <c r="Z431" i="2"/>
  <c r="F429" i="2"/>
  <c r="G421" i="2"/>
  <c r="F419" i="2"/>
  <c r="F412" i="2"/>
  <c r="Z410" i="2"/>
  <c r="Z397" i="2"/>
  <c r="D391" i="2"/>
  <c r="Z382" i="2"/>
  <c r="F375" i="2"/>
  <c r="Z365" i="2"/>
  <c r="F358" i="2"/>
  <c r="F352" i="2"/>
  <c r="Z347" i="2"/>
  <c r="F346" i="2"/>
  <c r="Z335" i="2"/>
  <c r="Z526" i="2"/>
  <c r="F448" i="2"/>
  <c r="Z442" i="2"/>
  <c r="L434" i="2"/>
  <c r="G431" i="2"/>
  <c r="D429" i="2"/>
  <c r="Z423" i="2"/>
  <c r="F421" i="2"/>
  <c r="D419" i="2"/>
  <c r="D412" i="2"/>
  <c r="G410" i="2"/>
  <c r="G397" i="2"/>
  <c r="G382" i="2"/>
  <c r="D375" i="2"/>
  <c r="G365" i="2"/>
  <c r="D352" i="2"/>
  <c r="G347" i="2"/>
  <c r="D346" i="2"/>
  <c r="G335" i="2"/>
  <c r="G442" i="2"/>
  <c r="F431" i="2"/>
  <c r="L425" i="2"/>
  <c r="G423" i="2"/>
  <c r="D421" i="2"/>
  <c r="F410" i="2"/>
  <c r="Z408" i="2"/>
  <c r="Z400" i="2"/>
  <c r="F397" i="2"/>
  <c r="Z394" i="2"/>
  <c r="F382" i="2"/>
  <c r="Z376" i="2"/>
  <c r="F365" i="2"/>
  <c r="Z359" i="2"/>
  <c r="Z353" i="2"/>
  <c r="Z348" i="2"/>
  <c r="F347" i="2"/>
  <c r="Z336" i="2"/>
  <c r="F335" i="2"/>
  <c r="F442" i="2"/>
  <c r="D431" i="2"/>
  <c r="F423" i="2"/>
  <c r="D410" i="2"/>
  <c r="G408" i="2"/>
  <c r="G400" i="2"/>
  <c r="D397" i="2"/>
  <c r="G394" i="2"/>
  <c r="Z388" i="2"/>
  <c r="D382" i="2"/>
  <c r="G376" i="2"/>
  <c r="D365" i="2"/>
  <c r="D359" i="2"/>
  <c r="G353" i="2"/>
  <c r="G348" i="2"/>
  <c r="D347" i="2"/>
  <c r="G336" i="2"/>
  <c r="D335" i="2"/>
  <c r="G329" i="2"/>
  <c r="Z310" i="2"/>
  <c r="F309" i="2"/>
  <c r="G303" i="2"/>
  <c r="D302" i="2"/>
  <c r="G291" i="2"/>
  <c r="Z285" i="2"/>
  <c r="D442" i="2"/>
  <c r="D423" i="2"/>
  <c r="F408" i="2"/>
  <c r="F400" i="2"/>
  <c r="E397" i="2"/>
  <c r="D388" i="2"/>
  <c r="Z383" i="2"/>
  <c r="M473" i="2"/>
  <c r="Z460" i="2"/>
  <c r="D408" i="2"/>
  <c r="D400" i="2"/>
  <c r="G383" i="2"/>
  <c r="F460" i="2"/>
  <c r="D441" i="2"/>
  <c r="F406" i="2"/>
  <c r="F383" i="2"/>
  <c r="D406" i="2"/>
  <c r="D383" i="2"/>
  <c r="G377" i="2"/>
  <c r="G433" i="2"/>
  <c r="Z398" i="2"/>
  <c r="Z384" i="2"/>
  <c r="F433" i="2"/>
  <c r="Z413" i="2"/>
  <c r="G398" i="2"/>
  <c r="G384" i="2"/>
  <c r="D433" i="2"/>
  <c r="Z420" i="2"/>
  <c r="G413" i="2"/>
  <c r="F398" i="2"/>
  <c r="F389" i="2"/>
  <c r="F384" i="2"/>
  <c r="Z378" i="2"/>
  <c r="G440" i="2"/>
  <c r="Z430" i="2"/>
  <c r="G420" i="2"/>
  <c r="F413" i="2"/>
  <c r="Z411" i="2"/>
  <c r="Z401" i="2"/>
  <c r="D398" i="2"/>
  <c r="D384" i="2"/>
  <c r="G430" i="2"/>
  <c r="Z422" i="2"/>
  <c r="F420" i="2"/>
  <c r="G411" i="2"/>
  <c r="G401" i="2"/>
  <c r="E398" i="2"/>
  <c r="Z385" i="2"/>
  <c r="D468" i="2"/>
  <c r="F430" i="2"/>
  <c r="G422" i="2"/>
  <c r="D420" i="2"/>
  <c r="D418" i="2"/>
  <c r="F411" i="2"/>
  <c r="Z409" i="2"/>
  <c r="F401" i="2"/>
  <c r="G385" i="2"/>
  <c r="G379" i="2"/>
  <c r="D430" i="2"/>
  <c r="Z424" i="2"/>
  <c r="F422" i="2"/>
  <c r="D411" i="2"/>
  <c r="G409" i="2"/>
  <c r="F385" i="2"/>
  <c r="F379" i="2"/>
  <c r="G424" i="2"/>
  <c r="D422" i="2"/>
  <c r="F409" i="2"/>
  <c r="Z407" i="2"/>
  <c r="Z380" i="2"/>
  <c r="F376" i="2"/>
  <c r="D372" i="2"/>
  <c r="F355" i="2"/>
  <c r="G341" i="2"/>
  <c r="D339" i="2"/>
  <c r="F325" i="2"/>
  <c r="F322" i="2"/>
  <c r="G306" i="2"/>
  <c r="G302" i="2"/>
  <c r="Z296" i="2"/>
  <c r="D285" i="2"/>
  <c r="D376" i="2"/>
  <c r="E372" i="2"/>
  <c r="Z368" i="2"/>
  <c r="D355" i="2"/>
  <c r="Z343" i="2"/>
  <c r="F341" i="2"/>
  <c r="D325" i="2"/>
  <c r="D306" i="2"/>
  <c r="F302" i="2"/>
  <c r="G296" i="2"/>
  <c r="Z286" i="2"/>
  <c r="Z275" i="2"/>
  <c r="Z390" i="2"/>
  <c r="G368" i="2"/>
  <c r="D341" i="2"/>
  <c r="F296" i="2"/>
  <c r="G286" i="2"/>
  <c r="G275" i="2"/>
  <c r="F368" i="2"/>
  <c r="Z361" i="2"/>
  <c r="Z314" i="2"/>
  <c r="Z311" i="2"/>
  <c r="Z303" i="2"/>
  <c r="D296" i="2"/>
  <c r="F286" i="2"/>
  <c r="Z276" i="2"/>
  <c r="F275" i="2"/>
  <c r="Z264" i="2"/>
  <c r="F263" i="2"/>
  <c r="Z252" i="2"/>
  <c r="F251" i="2"/>
  <c r="D368" i="2"/>
  <c r="G361" i="2"/>
  <c r="G314" i="2"/>
  <c r="G311" i="2"/>
  <c r="G307" i="2"/>
  <c r="F303" i="2"/>
  <c r="Z297" i="2"/>
  <c r="D286" i="2"/>
  <c r="F361" i="2"/>
  <c r="Z331" i="2"/>
  <c r="F314" i="2"/>
  <c r="F311" i="2"/>
  <c r="F307" i="2"/>
  <c r="D303" i="2"/>
  <c r="G297" i="2"/>
  <c r="Z291" i="2"/>
  <c r="Z287" i="2"/>
  <c r="Z277" i="2"/>
  <c r="F276" i="2"/>
  <c r="Z265" i="2"/>
  <c r="F264" i="2"/>
  <c r="Z253" i="2"/>
  <c r="F252" i="2"/>
  <c r="D379" i="2"/>
  <c r="D361" i="2"/>
  <c r="G331" i="2"/>
  <c r="D314" i="2"/>
  <c r="D311" i="2"/>
  <c r="D307" i="2"/>
  <c r="F297" i="2"/>
  <c r="D409" i="2"/>
  <c r="Z354" i="2"/>
  <c r="F331" i="2"/>
  <c r="Z326" i="2"/>
  <c r="D297" i="2"/>
  <c r="D291" i="2"/>
  <c r="F287" i="2"/>
  <c r="Z278" i="2"/>
  <c r="G407" i="2"/>
  <c r="Z386" i="2"/>
  <c r="G354" i="2"/>
  <c r="Z338" i="2"/>
  <c r="D331" i="2"/>
  <c r="G326" i="2"/>
  <c r="Z298" i="2"/>
  <c r="Z292" i="2"/>
  <c r="D287" i="2"/>
  <c r="G278" i="2"/>
  <c r="D385" i="2"/>
  <c r="Z363" i="2"/>
  <c r="F354" i="2"/>
  <c r="F348" i="2"/>
  <c r="G338" i="2"/>
  <c r="F336" i="2"/>
  <c r="Z329" i="2"/>
  <c r="F326" i="2"/>
  <c r="Z367" i="2"/>
  <c r="D354" i="2"/>
  <c r="D348" i="2"/>
  <c r="Z340" i="2"/>
  <c r="F338" i="2"/>
  <c r="D336" i="2"/>
  <c r="F329" i="2"/>
  <c r="D326" i="2"/>
  <c r="D378" i="2"/>
  <c r="G367" i="2"/>
  <c r="G340" i="2"/>
  <c r="D338" i="2"/>
  <c r="D329" i="2"/>
  <c r="Z373" i="2"/>
  <c r="F367" i="2"/>
  <c r="Z342" i="2"/>
  <c r="F340" i="2"/>
  <c r="G373" i="2"/>
  <c r="D367" i="2"/>
  <c r="G360" i="2"/>
  <c r="Z356" i="2"/>
  <c r="G342" i="2"/>
  <c r="D340" i="2"/>
  <c r="D432" i="2"/>
  <c r="F373" i="2"/>
  <c r="F360" i="2"/>
  <c r="G356" i="2"/>
  <c r="F342" i="2"/>
  <c r="G321" i="2"/>
  <c r="D360" i="2"/>
  <c r="F356" i="2"/>
  <c r="F321" i="2"/>
  <c r="Z377" i="2"/>
  <c r="Z369" i="2"/>
  <c r="D321" i="2"/>
  <c r="F377" i="2"/>
  <c r="Z332" i="2"/>
  <c r="Z362" i="2"/>
  <c r="F353" i="2"/>
  <c r="G332" i="2"/>
  <c r="Z330" i="2"/>
  <c r="Z366" i="2"/>
  <c r="G362" i="2"/>
  <c r="D353" i="2"/>
  <c r="Z337" i="2"/>
  <c r="F332" i="2"/>
  <c r="G330" i="2"/>
  <c r="G366" i="2"/>
  <c r="F362" i="2"/>
  <c r="G337" i="2"/>
  <c r="D332" i="2"/>
  <c r="F330" i="2"/>
  <c r="Z372" i="2"/>
  <c r="F366" i="2"/>
  <c r="D362" i="2"/>
  <c r="D315" i="2"/>
  <c r="D308" i="2"/>
  <c r="G295" i="2"/>
  <c r="D293" i="2"/>
  <c r="F291" i="2"/>
  <c r="F281" i="2"/>
  <c r="D274" i="2"/>
  <c r="D268" i="2"/>
  <c r="G262" i="2"/>
  <c r="G256" i="2"/>
  <c r="D249" i="2"/>
  <c r="F243" i="2"/>
  <c r="G226" i="2"/>
  <c r="D225" i="2"/>
  <c r="G214" i="2"/>
  <c r="D213" i="2"/>
  <c r="D208" i="2"/>
  <c r="F204" i="2"/>
  <c r="G198" i="2"/>
  <c r="D197" i="2"/>
  <c r="F295" i="2"/>
  <c r="D281" i="2"/>
  <c r="Z269" i="2"/>
  <c r="F262" i="2"/>
  <c r="F256" i="2"/>
  <c r="Z250" i="2"/>
  <c r="Z244" i="2"/>
  <c r="D243" i="2"/>
  <c r="Z227" i="2"/>
  <c r="F226" i="2"/>
  <c r="Z215" i="2"/>
  <c r="F214" i="2"/>
  <c r="E213" i="2"/>
  <c r="D204" i="2"/>
  <c r="Z199" i="2"/>
  <c r="F198" i="2"/>
  <c r="D366" i="2"/>
  <c r="Z312" i="2"/>
  <c r="D295" i="2"/>
  <c r="G269" i="2"/>
  <c r="D262" i="2"/>
  <c r="D256" i="2"/>
  <c r="G250" i="2"/>
  <c r="G244" i="2"/>
  <c r="G227" i="2"/>
  <c r="D226" i="2"/>
  <c r="G215" i="2"/>
  <c r="D214" i="2"/>
  <c r="G199" i="2"/>
  <c r="D198" i="2"/>
  <c r="G179" i="2"/>
  <c r="D178" i="2"/>
  <c r="G312" i="2"/>
  <c r="G310" i="2"/>
  <c r="Z284" i="2"/>
  <c r="D275" i="2"/>
  <c r="F269" i="2"/>
  <c r="Z263" i="2"/>
  <c r="Z257" i="2"/>
  <c r="F250" i="2"/>
  <c r="F244" i="2"/>
  <c r="Z235" i="2"/>
  <c r="Z228" i="2"/>
  <c r="F227" i="2"/>
  <c r="Z216" i="2"/>
  <c r="F215" i="2"/>
  <c r="Z200" i="2"/>
  <c r="F199" i="2"/>
  <c r="Z188" i="2"/>
  <c r="Z325" i="2"/>
  <c r="F312" i="2"/>
  <c r="F310" i="2"/>
  <c r="G284" i="2"/>
  <c r="Z279" i="2"/>
  <c r="D269" i="2"/>
  <c r="G263" i="2"/>
  <c r="G257" i="2"/>
  <c r="D250" i="2"/>
  <c r="D244" i="2"/>
  <c r="Z236" i="2"/>
  <c r="G235" i="2"/>
  <c r="G228" i="2"/>
  <c r="D227" i="2"/>
  <c r="G216" i="2"/>
  <c r="D215" i="2"/>
  <c r="G200" i="2"/>
  <c r="D199" i="2"/>
  <c r="G188" i="2"/>
  <c r="G325" i="2"/>
  <c r="D312" i="2"/>
  <c r="D310" i="2"/>
  <c r="F284" i="2"/>
  <c r="G279" i="2"/>
  <c r="Z270" i="2"/>
  <c r="D263" i="2"/>
  <c r="F257" i="2"/>
  <c r="Z251" i="2"/>
  <c r="Z245" i="2"/>
  <c r="G236" i="2"/>
  <c r="F235" i="2"/>
  <c r="Z229" i="2"/>
  <c r="F228" i="2"/>
  <c r="Z217" i="2"/>
  <c r="F216" i="2"/>
  <c r="Z210" i="2"/>
  <c r="F200" i="2"/>
  <c r="Z189" i="2"/>
  <c r="F188" i="2"/>
  <c r="Z169" i="2"/>
  <c r="F168" i="2"/>
  <c r="Z159" i="2"/>
  <c r="F158" i="2"/>
  <c r="G298" i="2"/>
  <c r="D284" i="2"/>
  <c r="F279" i="2"/>
  <c r="G270" i="2"/>
  <c r="D257" i="2"/>
  <c r="G251" i="2"/>
  <c r="G245" i="2"/>
  <c r="Z237" i="2"/>
  <c r="F236" i="2"/>
  <c r="D235" i="2"/>
  <c r="G229" i="2"/>
  <c r="D228" i="2"/>
  <c r="Z341" i="2"/>
  <c r="Z300" i="2"/>
  <c r="F298" i="2"/>
  <c r="Z282" i="2"/>
  <c r="D279" i="2"/>
  <c r="G276" i="2"/>
  <c r="F270" i="2"/>
  <c r="G264" i="2"/>
  <c r="Z258" i="2"/>
  <c r="D251" i="2"/>
  <c r="F245" i="2"/>
  <c r="G237" i="2"/>
  <c r="D236" i="2"/>
  <c r="E235" i="2"/>
  <c r="Z230" i="2"/>
  <c r="F229" i="2"/>
  <c r="Z218" i="2"/>
  <c r="F217" i="2"/>
  <c r="F210" i="2"/>
  <c r="Z339" i="2"/>
  <c r="Z302" i="2"/>
  <c r="F300" i="2"/>
  <c r="D298" i="2"/>
  <c r="G287" i="2"/>
  <c r="G282" i="2"/>
  <c r="D276" i="2"/>
  <c r="D270" i="2"/>
  <c r="D264" i="2"/>
  <c r="G258" i="2"/>
  <c r="D245" i="2"/>
  <c r="Z238" i="2"/>
  <c r="F237" i="2"/>
  <c r="E236" i="2"/>
  <c r="G230" i="2"/>
  <c r="D229" i="2"/>
  <c r="G218" i="2"/>
  <c r="D217" i="2"/>
  <c r="D210" i="2"/>
  <c r="G339" i="2"/>
  <c r="Z322" i="2"/>
  <c r="D300" i="2"/>
  <c r="G292" i="2"/>
  <c r="F282" i="2"/>
  <c r="Z271" i="2"/>
  <c r="F258" i="2"/>
  <c r="G252" i="2"/>
  <c r="Z246" i="2"/>
  <c r="G238" i="2"/>
  <c r="D237" i="2"/>
  <c r="Z231" i="2"/>
  <c r="F230" i="2"/>
  <c r="Z219" i="2"/>
  <c r="F218" i="2"/>
  <c r="Z191" i="2"/>
  <c r="F190" i="2"/>
  <c r="F339" i="2"/>
  <c r="G322" i="2"/>
  <c r="Z294" i="2"/>
  <c r="F292" i="2"/>
  <c r="D282" i="2"/>
  <c r="G271" i="2"/>
  <c r="G265" i="2"/>
  <c r="D258" i="2"/>
  <c r="D252" i="2"/>
  <c r="G246" i="2"/>
  <c r="Z239" i="2"/>
  <c r="F238" i="2"/>
  <c r="G231" i="2"/>
  <c r="D230" i="2"/>
  <c r="G219" i="2"/>
  <c r="D218" i="2"/>
  <c r="F337" i="2"/>
  <c r="Z321" i="2"/>
  <c r="G294" i="2"/>
  <c r="D292" i="2"/>
  <c r="F271" i="2"/>
  <c r="F265" i="2"/>
  <c r="Z259" i="2"/>
  <c r="F246" i="2"/>
  <c r="G239" i="2"/>
  <c r="D238" i="2"/>
  <c r="Z232" i="2"/>
  <c r="F231" i="2"/>
  <c r="Z220" i="2"/>
  <c r="Z355" i="2"/>
  <c r="D337" i="2"/>
  <c r="Z309" i="2"/>
  <c r="F294" i="2"/>
  <c r="D271" i="2"/>
  <c r="D265" i="2"/>
  <c r="G259" i="2"/>
  <c r="G253" i="2"/>
  <c r="D246" i="2"/>
  <c r="Z240" i="2"/>
  <c r="F239" i="2"/>
  <c r="G232" i="2"/>
  <c r="D231" i="2"/>
  <c r="F424" i="2"/>
  <c r="G355" i="2"/>
  <c r="G309" i="2"/>
  <c r="D294" i="2"/>
  <c r="Z280" i="2"/>
  <c r="G277" i="2"/>
  <c r="Z272" i="2"/>
  <c r="Z266" i="2"/>
  <c r="F259" i="2"/>
  <c r="F253" i="2"/>
  <c r="Z247" i="2"/>
  <c r="G240" i="2"/>
  <c r="D239" i="2"/>
  <c r="F232" i="2"/>
  <c r="D309" i="2"/>
  <c r="G285" i="2"/>
  <c r="G280" i="2"/>
  <c r="F277" i="2"/>
  <c r="G272" i="2"/>
  <c r="G266" i="2"/>
  <c r="D259" i="2"/>
  <c r="D253" i="2"/>
  <c r="G247" i="2"/>
  <c r="L241" i="2"/>
  <c r="F240" i="2"/>
  <c r="D232" i="2"/>
  <c r="Z316" i="2"/>
  <c r="F285" i="2"/>
  <c r="F280" i="2"/>
  <c r="D277" i="2"/>
  <c r="F272" i="2"/>
  <c r="F266" i="2"/>
  <c r="Z260" i="2"/>
  <c r="Z254" i="2"/>
  <c r="F247" i="2"/>
  <c r="D240" i="2"/>
  <c r="E335" i="2"/>
  <c r="G316" i="2"/>
  <c r="D280" i="2"/>
  <c r="D272" i="2"/>
  <c r="D266" i="2"/>
  <c r="G260" i="2"/>
  <c r="G254" i="2"/>
  <c r="D247" i="2"/>
  <c r="G222" i="2"/>
  <c r="D221" i="2"/>
  <c r="D318" i="2"/>
  <c r="Z288" i="2"/>
  <c r="Z283" i="2"/>
  <c r="Z273" i="2"/>
  <c r="Z267" i="2"/>
  <c r="F260" i="2"/>
  <c r="F254" i="2"/>
  <c r="Z248" i="2"/>
  <c r="Z223" i="2"/>
  <c r="F222" i="2"/>
  <c r="Z299" i="2"/>
  <c r="G288" i="2"/>
  <c r="G283" i="2"/>
  <c r="G273" i="2"/>
  <c r="G267" i="2"/>
  <c r="D260" i="2"/>
  <c r="D254" i="2"/>
  <c r="G248" i="2"/>
  <c r="Z313" i="2"/>
  <c r="Z301" i="2"/>
  <c r="G299" i="2"/>
  <c r="F288" i="2"/>
  <c r="F283" i="2"/>
  <c r="F273" i="2"/>
  <c r="F267" i="2"/>
  <c r="Z261" i="2"/>
  <c r="Z255" i="2"/>
  <c r="F248" i="2"/>
  <c r="Z224" i="2"/>
  <c r="F223" i="2"/>
  <c r="D330" i="2"/>
  <c r="G313" i="2"/>
  <c r="G301" i="2"/>
  <c r="F299" i="2"/>
  <c r="D288" i="2"/>
  <c r="D283" i="2"/>
  <c r="D273" i="2"/>
  <c r="D267" i="2"/>
  <c r="G261" i="2"/>
  <c r="G255" i="2"/>
  <c r="D248" i="2"/>
  <c r="Z242" i="2"/>
  <c r="G224" i="2"/>
  <c r="D223" i="2"/>
  <c r="F372" i="2"/>
  <c r="F315" i="2"/>
  <c r="F308" i="2"/>
  <c r="Z295" i="2"/>
  <c r="F293" i="2"/>
  <c r="G281" i="2"/>
  <c r="F274" i="2"/>
  <c r="F268" i="2"/>
  <c r="Z262" i="2"/>
  <c r="Z256" i="2"/>
  <c r="F249" i="2"/>
  <c r="G243" i="2"/>
  <c r="D242" i="2"/>
  <c r="Z226" i="2"/>
  <c r="F225" i="2"/>
  <c r="Z214" i="2"/>
  <c r="F213" i="2"/>
  <c r="L209" i="2"/>
  <c r="F208" i="2"/>
  <c r="G204" i="2"/>
  <c r="D203" i="2"/>
  <c r="Z198" i="2"/>
  <c r="F197" i="2"/>
  <c r="D313" i="2"/>
  <c r="D255" i="2"/>
  <c r="G223" i="2"/>
  <c r="F203" i="2"/>
  <c r="G196" i="2"/>
  <c r="F191" i="2"/>
  <c r="F175" i="2"/>
  <c r="G167" i="2"/>
  <c r="F160" i="2"/>
  <c r="G150" i="2"/>
  <c r="D149" i="2"/>
  <c r="G138" i="2"/>
  <c r="D137" i="2"/>
  <c r="G131" i="2"/>
  <c r="D130" i="2"/>
  <c r="G119" i="2"/>
  <c r="D118" i="2"/>
  <c r="G107" i="2"/>
  <c r="D106" i="2"/>
  <c r="Z268" i="2"/>
  <c r="F196" i="2"/>
  <c r="Z194" i="2"/>
  <c r="D191" i="2"/>
  <c r="Z176" i="2"/>
  <c r="D175" i="2"/>
  <c r="F167" i="2"/>
  <c r="Z161" i="2"/>
  <c r="D160" i="2"/>
  <c r="Z151" i="2"/>
  <c r="F150" i="2"/>
  <c r="Z139" i="2"/>
  <c r="F138" i="2"/>
  <c r="G268" i="2"/>
  <c r="D216" i="2"/>
  <c r="Z208" i="2"/>
  <c r="D196" i="2"/>
  <c r="G194" i="2"/>
  <c r="G176" i="2"/>
  <c r="Z168" i="2"/>
  <c r="D167" i="2"/>
  <c r="G161" i="2"/>
  <c r="G151" i="2"/>
  <c r="D150" i="2"/>
  <c r="Z308" i="2"/>
  <c r="G208" i="2"/>
  <c r="F194" i="2"/>
  <c r="F176" i="2"/>
  <c r="G168" i="2"/>
  <c r="F161" i="2"/>
  <c r="Z152" i="2"/>
  <c r="F151" i="2"/>
  <c r="Z140" i="2"/>
  <c r="F139" i="2"/>
  <c r="Z121" i="2"/>
  <c r="F120" i="2"/>
  <c r="G308" i="2"/>
  <c r="D194" i="2"/>
  <c r="Z177" i="2"/>
  <c r="D176" i="2"/>
  <c r="D168" i="2"/>
  <c r="Z162" i="2"/>
  <c r="D161" i="2"/>
  <c r="G152" i="2"/>
  <c r="D151" i="2"/>
  <c r="G140" i="2"/>
  <c r="D139" i="2"/>
  <c r="G121" i="2"/>
  <c r="D120" i="2"/>
  <c r="G109" i="2"/>
  <c r="D108" i="2"/>
  <c r="G97" i="2"/>
  <c r="D96" i="2"/>
  <c r="G85" i="2"/>
  <c r="D84" i="2"/>
  <c r="Z222" i="2"/>
  <c r="D188" i="2"/>
  <c r="G177" i="2"/>
  <c r="G169" i="2"/>
  <c r="G162" i="2"/>
  <c r="Z153" i="2"/>
  <c r="F152" i="2"/>
  <c r="Z141" i="2"/>
  <c r="F140" i="2"/>
  <c r="Z122" i="2"/>
  <c r="F121" i="2"/>
  <c r="Z110" i="2"/>
  <c r="F109" i="2"/>
  <c r="Z281" i="2"/>
  <c r="D222" i="2"/>
  <c r="Z213" i="2"/>
  <c r="Z192" i="2"/>
  <c r="E188" i="2"/>
  <c r="Z185" i="2"/>
  <c r="F177" i="2"/>
  <c r="F169" i="2"/>
  <c r="F162" i="2"/>
  <c r="G153" i="2"/>
  <c r="D152" i="2"/>
  <c r="G141" i="2"/>
  <c r="D140" i="2"/>
  <c r="G122" i="2"/>
  <c r="D121" i="2"/>
  <c r="G110" i="2"/>
  <c r="D109" i="2"/>
  <c r="G213" i="2"/>
  <c r="G192" i="2"/>
  <c r="G185" i="2"/>
  <c r="D177" i="2"/>
  <c r="Z170" i="2"/>
  <c r="D169" i="2"/>
  <c r="Z163" i="2"/>
  <c r="D162" i="2"/>
  <c r="Z154" i="2"/>
  <c r="F153" i="2"/>
  <c r="Z142" i="2"/>
  <c r="F141" i="2"/>
  <c r="F192" i="2"/>
  <c r="F185" i="2"/>
  <c r="G170" i="2"/>
  <c r="G163" i="2"/>
  <c r="G154" i="2"/>
  <c r="D153" i="2"/>
  <c r="G142" i="2"/>
  <c r="D141" i="2"/>
  <c r="G123" i="2"/>
  <c r="D122" i="2"/>
  <c r="F301" i="2"/>
  <c r="F278" i="2"/>
  <c r="Z249" i="2"/>
  <c r="Z221" i="2"/>
  <c r="D192" i="2"/>
  <c r="D185" i="2"/>
  <c r="Z178" i="2"/>
  <c r="F170" i="2"/>
  <c r="F163" i="2"/>
  <c r="Z155" i="2"/>
  <c r="F154" i="2"/>
  <c r="Z143" i="2"/>
  <c r="F142" i="2"/>
  <c r="Z124" i="2"/>
  <c r="F123" i="2"/>
  <c r="Z112" i="2"/>
  <c r="D301" i="2"/>
  <c r="D278" i="2"/>
  <c r="G249" i="2"/>
  <c r="G221" i="2"/>
  <c r="M209" i="2"/>
  <c r="Z204" i="2"/>
  <c r="Z197" i="2"/>
  <c r="G189" i="2"/>
  <c r="Z182" i="2"/>
  <c r="G178" i="2"/>
  <c r="Z171" i="2"/>
  <c r="D170" i="2"/>
  <c r="D163" i="2"/>
  <c r="G155" i="2"/>
  <c r="D154" i="2"/>
  <c r="G143" i="2"/>
  <c r="D142" i="2"/>
  <c r="G124" i="2"/>
  <c r="D123" i="2"/>
  <c r="G112" i="2"/>
  <c r="D111" i="2"/>
  <c r="G100" i="2"/>
  <c r="D99" i="2"/>
  <c r="G88" i="2"/>
  <c r="D87" i="2"/>
  <c r="G76" i="2"/>
  <c r="F75" i="2"/>
  <c r="Z69" i="2"/>
  <c r="F221" i="2"/>
  <c r="G197" i="2"/>
  <c r="F189" i="2"/>
  <c r="G182" i="2"/>
  <c r="F178" i="2"/>
  <c r="G171" i="2"/>
  <c r="Z195" i="2"/>
  <c r="D189" i="2"/>
  <c r="F182" i="2"/>
  <c r="F171" i="2"/>
  <c r="G156" i="2"/>
  <c r="D155" i="2"/>
  <c r="F261" i="2"/>
  <c r="G195" i="2"/>
  <c r="D182" i="2"/>
  <c r="Z172" i="2"/>
  <c r="D171" i="2"/>
  <c r="G372" i="2"/>
  <c r="D261" i="2"/>
  <c r="Z225" i="2"/>
  <c r="F195" i="2"/>
  <c r="Z179" i="2"/>
  <c r="Z274" i="2"/>
  <c r="G225" i="2"/>
  <c r="G220" i="2"/>
  <c r="D200" i="2"/>
  <c r="D195" i="2"/>
  <c r="Z193" i="2"/>
  <c r="F179" i="2"/>
  <c r="F172" i="2"/>
  <c r="G157" i="2"/>
  <c r="G274" i="2"/>
  <c r="F220" i="2"/>
  <c r="G217" i="2"/>
  <c r="G193" i="2"/>
  <c r="Z190" i="2"/>
  <c r="D179" i="2"/>
  <c r="Z173" i="2"/>
  <c r="D172" i="2"/>
  <c r="F157" i="2"/>
  <c r="Z293" i="2"/>
  <c r="D220" i="2"/>
  <c r="F193" i="2"/>
  <c r="G190" i="2"/>
  <c r="G173" i="2"/>
  <c r="Z165" i="2"/>
  <c r="Z158" i="2"/>
  <c r="D157" i="2"/>
  <c r="G293" i="2"/>
  <c r="D193" i="2"/>
  <c r="D190" i="2"/>
  <c r="F173" i="2"/>
  <c r="F224" i="2"/>
  <c r="Z174" i="2"/>
  <c r="D173" i="2"/>
  <c r="F165" i="2"/>
  <c r="D158" i="2"/>
  <c r="Z243" i="2"/>
  <c r="D224" i="2"/>
  <c r="G174" i="2"/>
  <c r="Z166" i="2"/>
  <c r="D165" i="2"/>
  <c r="G159" i="2"/>
  <c r="G148" i="2"/>
  <c r="Z315" i="2"/>
  <c r="G242" i="2"/>
  <c r="G210" i="2"/>
  <c r="F174" i="2"/>
  <c r="G166" i="2"/>
  <c r="F313" i="2"/>
  <c r="F255" i="2"/>
  <c r="D219" i="2"/>
  <c r="G203" i="2"/>
  <c r="Z196" i="2"/>
  <c r="G191" i="2"/>
  <c r="G175" i="2"/>
  <c r="Z167" i="2"/>
  <c r="D166" i="2"/>
  <c r="G160" i="2"/>
  <c r="F219" i="2"/>
  <c r="Z146" i="2"/>
  <c r="F144" i="2"/>
  <c r="Z120" i="2"/>
  <c r="F108" i="2"/>
  <c r="Z100" i="2"/>
  <c r="D93" i="2"/>
  <c r="F87" i="2"/>
  <c r="G81" i="2"/>
  <c r="F70" i="2"/>
  <c r="Z54" i="2"/>
  <c r="Z43" i="2"/>
  <c r="Z30" i="2"/>
  <c r="Z17" i="2"/>
  <c r="F16" i="2"/>
  <c r="G20" i="2"/>
  <c r="G22" i="2"/>
  <c r="G146" i="2"/>
  <c r="D144" i="2"/>
  <c r="Z128" i="2"/>
  <c r="G120" i="2"/>
  <c r="F112" i="2"/>
  <c r="F100" i="2"/>
  <c r="Z94" i="2"/>
  <c r="F81" i="2"/>
  <c r="Z75" i="2"/>
  <c r="D70" i="2"/>
  <c r="G54" i="2"/>
  <c r="G43" i="2"/>
  <c r="G30" i="2"/>
  <c r="G17" i="2"/>
  <c r="D16" i="2"/>
  <c r="F26" i="2"/>
  <c r="G158" i="2"/>
  <c r="F146" i="2"/>
  <c r="G128" i="2"/>
  <c r="Z123" i="2"/>
  <c r="Z115" i="2"/>
  <c r="D112" i="2"/>
  <c r="Z105" i="2"/>
  <c r="D100" i="2"/>
  <c r="G94" i="2"/>
  <c r="Z88" i="2"/>
  <c r="D81" i="2"/>
  <c r="G75" i="2"/>
  <c r="Z71" i="2"/>
  <c r="Z55" i="2"/>
  <c r="F54" i="2"/>
  <c r="Z44" i="2"/>
  <c r="F43" i="2"/>
  <c r="Z31" i="2"/>
  <c r="F30" i="2"/>
  <c r="Z18" i="2"/>
  <c r="F17" i="2"/>
  <c r="Z36" i="2"/>
  <c r="AD209" i="2"/>
  <c r="Z148" i="2"/>
  <c r="D146" i="2"/>
  <c r="F128" i="2"/>
  <c r="G115" i="2"/>
  <c r="G105" i="2"/>
  <c r="F94" i="2"/>
  <c r="F88" i="2"/>
  <c r="Z82" i="2"/>
  <c r="D75" i="2"/>
  <c r="G71" i="2"/>
  <c r="G55" i="2"/>
  <c r="D54" i="2"/>
  <c r="L51" i="2"/>
  <c r="M51" i="2" s="1"/>
  <c r="G44" i="2"/>
  <c r="D43" i="2"/>
  <c r="G31" i="2"/>
  <c r="D30" i="2"/>
  <c r="G18" i="2"/>
  <c r="D17" i="2"/>
  <c r="G10" i="2"/>
  <c r="F148" i="2"/>
  <c r="Z138" i="2"/>
  <c r="D128" i="2"/>
  <c r="F115" i="2"/>
  <c r="F105" i="2"/>
  <c r="Z101" i="2"/>
  <c r="D94" i="2"/>
  <c r="D88" i="2"/>
  <c r="G82" i="2"/>
  <c r="Z76" i="2"/>
  <c r="E75" i="2"/>
  <c r="F71" i="2"/>
  <c r="Z56" i="2"/>
  <c r="F55" i="2"/>
  <c r="Z45" i="2"/>
  <c r="F44" i="2"/>
  <c r="Z32" i="2"/>
  <c r="F31" i="2"/>
  <c r="Z19" i="2"/>
  <c r="F18" i="2"/>
  <c r="G45" i="2"/>
  <c r="D44" i="2"/>
  <c r="Z39" i="2"/>
  <c r="G32" i="2"/>
  <c r="Z26" i="2"/>
  <c r="G19" i="2"/>
  <c r="D18" i="2"/>
  <c r="Z27" i="2"/>
  <c r="D19" i="2"/>
  <c r="D11" i="2"/>
  <c r="F22" i="2"/>
  <c r="D148" i="2"/>
  <c r="D138" i="2"/>
  <c r="Z136" i="2"/>
  <c r="Z126" i="2"/>
  <c r="Z118" i="2"/>
  <c r="D115" i="2"/>
  <c r="Z109" i="2"/>
  <c r="D105" i="2"/>
  <c r="G101" i="2"/>
  <c r="Z95" i="2"/>
  <c r="Z89" i="2"/>
  <c r="F82" i="2"/>
  <c r="F76" i="2"/>
  <c r="D71" i="2"/>
  <c r="G56" i="2"/>
  <c r="D55" i="2"/>
  <c r="D31" i="2"/>
  <c r="F35" i="2"/>
  <c r="G136" i="2"/>
  <c r="G126" i="2"/>
  <c r="G118" i="2"/>
  <c r="F101" i="2"/>
  <c r="G95" i="2"/>
  <c r="G89" i="2"/>
  <c r="D82" i="2"/>
  <c r="D76" i="2"/>
  <c r="Z72" i="2"/>
  <c r="Z57" i="2"/>
  <c r="F56" i="2"/>
  <c r="Z46" i="2"/>
  <c r="F45" i="2"/>
  <c r="G39" i="2"/>
  <c r="Z33" i="2"/>
  <c r="F32" i="2"/>
  <c r="G26" i="2"/>
  <c r="Z20" i="2"/>
  <c r="F19" i="2"/>
  <c r="Z10" i="2"/>
  <c r="G33" i="2"/>
  <c r="F48" i="2"/>
  <c r="F166" i="2"/>
  <c r="Z157" i="2"/>
  <c r="F136" i="2"/>
  <c r="Z134" i="2"/>
  <c r="Z131" i="2"/>
  <c r="F126" i="2"/>
  <c r="F118" i="2"/>
  <c r="D101" i="2"/>
  <c r="F95" i="2"/>
  <c r="F89" i="2"/>
  <c r="Z83" i="2"/>
  <c r="Z77" i="2"/>
  <c r="E76" i="2"/>
  <c r="G72" i="2"/>
  <c r="G57" i="2"/>
  <c r="D56" i="2"/>
  <c r="G46" i="2"/>
  <c r="D45" i="2"/>
  <c r="Z40" i="2"/>
  <c r="F39" i="2"/>
  <c r="D32" i="2"/>
  <c r="D21" i="2"/>
  <c r="Z150" i="2"/>
  <c r="D136" i="2"/>
  <c r="G134" i="2"/>
  <c r="F131" i="2"/>
  <c r="D126" i="2"/>
  <c r="Z113" i="2"/>
  <c r="D95" i="2"/>
  <c r="D89" i="2"/>
  <c r="G83" i="2"/>
  <c r="G77" i="2"/>
  <c r="F72" i="2"/>
  <c r="Z58" i="2"/>
  <c r="F57" i="2"/>
  <c r="Z47" i="2"/>
  <c r="F46" i="2"/>
  <c r="G40" i="2"/>
  <c r="D39" i="2"/>
  <c r="Z34" i="2"/>
  <c r="F33" i="2"/>
  <c r="G27" i="2"/>
  <c r="D26" i="2"/>
  <c r="Z21" i="2"/>
  <c r="F20" i="2"/>
  <c r="Z11" i="2"/>
  <c r="F10" i="2"/>
  <c r="D10" i="2"/>
  <c r="G35" i="2"/>
  <c r="Z23" i="2"/>
  <c r="F134" i="2"/>
  <c r="D131" i="2"/>
  <c r="G113" i="2"/>
  <c r="Z106" i="2"/>
  <c r="Z102" i="2"/>
  <c r="Z96" i="2"/>
  <c r="Z90" i="2"/>
  <c r="F83" i="2"/>
  <c r="F77" i="2"/>
  <c r="D72" i="2"/>
  <c r="Z65" i="2"/>
  <c r="G58" i="2"/>
  <c r="D57" i="2"/>
  <c r="G47" i="2"/>
  <c r="D46" i="2"/>
  <c r="F40" i="2"/>
  <c r="G34" i="2"/>
  <c r="D33" i="2"/>
  <c r="F27" i="2"/>
  <c r="G21" i="2"/>
  <c r="D20" i="2"/>
  <c r="G11" i="2"/>
  <c r="G165" i="2"/>
  <c r="D134" i="2"/>
  <c r="F113" i="2"/>
  <c r="G106" i="2"/>
  <c r="G102" i="2"/>
  <c r="G96" i="2"/>
  <c r="G90" i="2"/>
  <c r="D83" i="2"/>
  <c r="D77" i="2"/>
  <c r="G65" i="2"/>
  <c r="Z59" i="2"/>
  <c r="F58" i="2"/>
  <c r="Z48" i="2"/>
  <c r="F47" i="2"/>
  <c r="D40" i="2"/>
  <c r="Z35" i="2"/>
  <c r="F34" i="2"/>
  <c r="D27" i="2"/>
  <c r="Z22" i="2"/>
  <c r="F21" i="2"/>
  <c r="L12" i="2"/>
  <c r="M12" i="2" s="1"/>
  <c r="F11" i="2"/>
  <c r="G59" i="2"/>
  <c r="G48" i="2"/>
  <c r="D34" i="2"/>
  <c r="Z175" i="2"/>
  <c r="Z156" i="2"/>
  <c r="Z145" i="2"/>
  <c r="F143" i="2"/>
  <c r="E134" i="2"/>
  <c r="Z129" i="2"/>
  <c r="F124" i="2"/>
  <c r="Z116" i="2"/>
  <c r="D113" i="2"/>
  <c r="F110" i="2"/>
  <c r="F106" i="2"/>
  <c r="F102" i="2"/>
  <c r="F96" i="2"/>
  <c r="F90" i="2"/>
  <c r="Z84" i="2"/>
  <c r="Z78" i="2"/>
  <c r="Z66" i="2"/>
  <c r="F65" i="2"/>
  <c r="D58" i="2"/>
  <c r="D47" i="2"/>
  <c r="F156" i="2"/>
  <c r="G145" i="2"/>
  <c r="D143" i="2"/>
  <c r="G129" i="2"/>
  <c r="D124" i="2"/>
  <c r="G116" i="2"/>
  <c r="D110" i="2"/>
  <c r="D102" i="2"/>
  <c r="D90" i="2"/>
  <c r="G84" i="2"/>
  <c r="G78" i="2"/>
  <c r="G66" i="2"/>
  <c r="D65" i="2"/>
  <c r="Z60" i="2"/>
  <c r="F59" i="2"/>
  <c r="G315" i="2"/>
  <c r="D174" i="2"/>
  <c r="D156" i="2"/>
  <c r="Z147" i="2"/>
  <c r="F145" i="2"/>
  <c r="F129" i="2"/>
  <c r="F116" i="2"/>
  <c r="Z97" i="2"/>
  <c r="Z91" i="2"/>
  <c r="F84" i="2"/>
  <c r="F78" i="2"/>
  <c r="Z67" i="2"/>
  <c r="F66" i="2"/>
  <c r="G60" i="2"/>
  <c r="D59" i="2"/>
  <c r="G147" i="2"/>
  <c r="D145" i="2"/>
  <c r="D129" i="2"/>
  <c r="D116" i="2"/>
  <c r="Z103" i="2"/>
  <c r="F97" i="2"/>
  <c r="G91" i="2"/>
  <c r="D78" i="2"/>
  <c r="G67" i="2"/>
  <c r="D66" i="2"/>
  <c r="Z61" i="2"/>
  <c r="F60" i="2"/>
  <c r="AD51" i="2"/>
  <c r="F36" i="2"/>
  <c r="F147" i="2"/>
  <c r="G139" i="2"/>
  <c r="Z127" i="2"/>
  <c r="Z119" i="2"/>
  <c r="G103" i="2"/>
  <c r="D97" i="2"/>
  <c r="F91" i="2"/>
  <c r="Z85" i="2"/>
  <c r="Z79" i="2"/>
  <c r="Z68" i="2"/>
  <c r="F67" i="2"/>
  <c r="G61" i="2"/>
  <c r="D60" i="2"/>
  <c r="D36" i="2"/>
  <c r="G172" i="2"/>
  <c r="Z160" i="2"/>
  <c r="D147" i="2"/>
  <c r="Z137" i="2"/>
  <c r="G127" i="2"/>
  <c r="F119" i="2"/>
  <c r="Z111" i="2"/>
  <c r="Z107" i="2"/>
  <c r="F103" i="2"/>
  <c r="Z98" i="2"/>
  <c r="D91" i="2"/>
  <c r="F85" i="2"/>
  <c r="G79" i="2"/>
  <c r="G68" i="2"/>
  <c r="D67" i="2"/>
  <c r="Z62" i="2"/>
  <c r="F61" i="2"/>
  <c r="F242" i="2"/>
  <c r="Z149" i="2"/>
  <c r="G137" i="2"/>
  <c r="F127" i="2"/>
  <c r="D119" i="2"/>
  <c r="Z114" i="2"/>
  <c r="G111" i="2"/>
  <c r="F107" i="2"/>
  <c r="D103" i="2"/>
  <c r="G98" i="2"/>
  <c r="Z92" i="2"/>
  <c r="D85" i="2"/>
  <c r="F79" i="2"/>
  <c r="F68" i="2"/>
  <c r="G62" i="2"/>
  <c r="D61" i="2"/>
  <c r="F155" i="2"/>
  <c r="G149" i="2"/>
  <c r="F137" i="2"/>
  <c r="Z135" i="2"/>
  <c r="D127" i="2"/>
  <c r="F122" i="2"/>
  <c r="G114" i="2"/>
  <c r="F111" i="2"/>
  <c r="D107" i="2"/>
  <c r="F98" i="2"/>
  <c r="G92" i="2"/>
  <c r="Z86" i="2"/>
  <c r="D79" i="2"/>
  <c r="D68" i="2"/>
  <c r="F62" i="2"/>
  <c r="Z203" i="2"/>
  <c r="F149" i="2"/>
  <c r="G135" i="2"/>
  <c r="Z125" i="2"/>
  <c r="F114" i="2"/>
  <c r="Z104" i="2"/>
  <c r="D98" i="2"/>
  <c r="F92" i="2"/>
  <c r="G86" i="2"/>
  <c r="Z80" i="2"/>
  <c r="G69" i="2"/>
  <c r="D62" i="2"/>
  <c r="F135" i="2"/>
  <c r="G125" i="2"/>
  <c r="Z117" i="2"/>
  <c r="D114" i="2"/>
  <c r="G104" i="2"/>
  <c r="Z99" i="2"/>
  <c r="D92" i="2"/>
  <c r="F86" i="2"/>
  <c r="G80" i="2"/>
  <c r="F69" i="2"/>
  <c r="F159" i="2"/>
  <c r="D135" i="2"/>
  <c r="Z130" i="2"/>
  <c r="F125" i="2"/>
  <c r="G117" i="2"/>
  <c r="F104" i="2"/>
  <c r="G99" i="2"/>
  <c r="Z93" i="2"/>
  <c r="D86" i="2"/>
  <c r="F80" i="2"/>
  <c r="D69" i="2"/>
  <c r="F130" i="2"/>
  <c r="Z81" i="2"/>
  <c r="F14" i="2"/>
  <c r="D80" i="2"/>
  <c r="Z13" i="2"/>
  <c r="G130" i="2"/>
  <c r="G13" i="2"/>
  <c r="Z108" i="2"/>
  <c r="G93" i="2"/>
  <c r="F13" i="2"/>
  <c r="G108" i="2"/>
  <c r="F93" i="2"/>
  <c r="D13" i="2"/>
  <c r="D22" i="2"/>
  <c r="G16" i="2"/>
  <c r="D125" i="2"/>
  <c r="AD12" i="2"/>
  <c r="Z15" i="2"/>
  <c r="G36" i="2"/>
  <c r="G15" i="2"/>
  <c r="F15" i="2"/>
  <c r="D35" i="2"/>
  <c r="Z87" i="2"/>
  <c r="Z144" i="2"/>
  <c r="D104" i="2"/>
  <c r="G144" i="2"/>
  <c r="D15" i="2"/>
  <c r="D159" i="2"/>
  <c r="G87" i="2"/>
  <c r="F117" i="2"/>
  <c r="Z70" i="2"/>
  <c r="D48" i="2"/>
  <c r="Z16" i="2"/>
  <c r="D117" i="2"/>
  <c r="G70" i="2"/>
  <c r="Z14" i="2"/>
  <c r="F99" i="2"/>
  <c r="G14" i="2"/>
  <c r="D23" i="2"/>
  <c r="G23" i="2"/>
  <c r="F23" i="2"/>
  <c r="D14" i="2"/>
  <c r="M801" i="2"/>
  <c r="AD801" i="2"/>
  <c r="AD718" i="2"/>
  <c r="M718" i="2"/>
  <c r="M717" i="2"/>
  <c r="AD717" i="2"/>
  <c r="M720" i="2"/>
  <c r="AD720" i="2"/>
  <c r="M715" i="2"/>
  <c r="AD715" i="2"/>
  <c r="M721" i="2"/>
  <c r="AD721" i="2"/>
  <c r="M723" i="2"/>
  <c r="AD723" i="2"/>
  <c r="M673" i="2"/>
  <c r="AD673" i="2"/>
  <c r="M627" i="2"/>
  <c r="AD627" i="2"/>
  <c r="M550" i="2"/>
  <c r="AD550" i="2"/>
  <c r="M543" i="2"/>
  <c r="AD543" i="2"/>
  <c r="AD530" i="2"/>
  <c r="M530" i="2"/>
  <c r="M513" i="2"/>
  <c r="AD513" i="2"/>
  <c r="M549" i="2"/>
  <c r="AD549" i="2"/>
  <c r="AD522" i="2"/>
  <c r="M522" i="2"/>
  <c r="AD514" i="2"/>
  <c r="M514" i="2"/>
  <c r="M486" i="2"/>
  <c r="AD486" i="2"/>
  <c r="M434" i="2"/>
  <c r="AD434" i="2"/>
  <c r="M425" i="2"/>
  <c r="AD425" i="2"/>
  <c r="M241" i="2"/>
  <c r="AD241" i="2"/>
  <c r="P241" i="2" l="1"/>
  <c r="Q241" i="2" s="1"/>
  <c r="N241" i="2"/>
  <c r="O241" i="2" s="1"/>
  <c r="P425" i="2"/>
  <c r="Q425" i="2" s="1"/>
  <c r="N425" i="2"/>
  <c r="O425" i="2" s="1"/>
  <c r="P514" i="2"/>
  <c r="Q514" i="2" s="1"/>
  <c r="AE549" i="2"/>
  <c r="P549" i="2"/>
  <c r="Q549" i="2" s="1"/>
  <c r="N549" i="2"/>
  <c r="O549" i="2" s="1"/>
  <c r="P513" i="2"/>
  <c r="Q513" i="2" s="1"/>
  <c r="P530" i="2"/>
  <c r="Q530" i="2" s="1"/>
  <c r="AE530" i="2"/>
  <c r="P543" i="2"/>
  <c r="Q543" i="2" s="1"/>
  <c r="P627" i="2"/>
  <c r="Q627" i="2" s="1"/>
  <c r="N627" i="2"/>
  <c r="O627" i="2" s="1"/>
  <c r="P673" i="2"/>
  <c r="Q673" i="2" s="1"/>
  <c r="N673" i="2"/>
  <c r="O673" i="2" s="1"/>
  <c r="AE723" i="2"/>
  <c r="P723" i="2"/>
  <c r="Q723" i="2" s="1"/>
  <c r="P721" i="2"/>
  <c r="Q721" i="2" s="1"/>
  <c r="AE715" i="2"/>
  <c r="P715" i="2"/>
  <c r="P720" i="2"/>
  <c r="Q720" i="2" s="1"/>
  <c r="AE717" i="2"/>
  <c r="P717" i="2"/>
  <c r="Q717" i="2" s="1"/>
  <c r="P718" i="2"/>
  <c r="Q718" i="2" s="1"/>
  <c r="AE718" i="2"/>
  <c r="P801" i="2"/>
  <c r="Q801" i="2" s="1"/>
  <c r="T14" i="2"/>
  <c r="K14" i="2"/>
  <c r="I23" i="2"/>
  <c r="AA23" i="2"/>
  <c r="H23" i="2"/>
  <c r="T23" i="2"/>
  <c r="K23" i="2"/>
  <c r="H14" i="2"/>
  <c r="AA99" i="2"/>
  <c r="AB14" i="2"/>
  <c r="P70" i="2"/>
  <c r="Q70" i="2" s="1"/>
  <c r="H70" i="2"/>
  <c r="N70" i="2" s="1"/>
  <c r="O70" i="2" s="1"/>
  <c r="AD117" i="2"/>
  <c r="T117" i="2"/>
  <c r="M117" i="2"/>
  <c r="L117" i="2"/>
  <c r="K117" i="2"/>
  <c r="AB16" i="2"/>
  <c r="K48" i="2"/>
  <c r="T48" i="2"/>
  <c r="AA117" i="2"/>
  <c r="AE117" i="2" s="1"/>
  <c r="H87" i="2"/>
  <c r="AD159" i="2"/>
  <c r="T159" i="2"/>
  <c r="M159" i="2"/>
  <c r="P159" i="2" s="1"/>
  <c r="Q159" i="2" s="1"/>
  <c r="L159" i="2"/>
  <c r="K159" i="2"/>
  <c r="T15" i="2"/>
  <c r="K15" i="2"/>
  <c r="H144" i="2"/>
  <c r="AD104" i="2"/>
  <c r="T104" i="2"/>
  <c r="M104" i="2"/>
  <c r="L104" i="2"/>
  <c r="K104" i="2"/>
  <c r="M35" i="2"/>
  <c r="L35" i="2"/>
  <c r="K35" i="2"/>
  <c r="AD35" i="2"/>
  <c r="T35" i="2"/>
  <c r="AA15" i="2"/>
  <c r="H15" i="2"/>
  <c r="H36" i="2"/>
  <c r="AB15" i="2"/>
  <c r="M125" i="2"/>
  <c r="P125" i="2" s="1"/>
  <c r="Q125" i="2" s="1"/>
  <c r="K125" i="2"/>
  <c r="AD125" i="2"/>
  <c r="T125" i="2"/>
  <c r="L125" i="2"/>
  <c r="H16" i="2"/>
  <c r="K22" i="2"/>
  <c r="T22" i="2"/>
  <c r="T13" i="2"/>
  <c r="K13" i="2"/>
  <c r="AA93" i="2"/>
  <c r="H108" i="2"/>
  <c r="AA13" i="2"/>
  <c r="I13" i="2"/>
  <c r="P93" i="2"/>
  <c r="Q93" i="2" s="1"/>
  <c r="H93" i="2"/>
  <c r="H13" i="2"/>
  <c r="H130" i="2"/>
  <c r="I130" i="2" s="1"/>
  <c r="AB13" i="2"/>
  <c r="AD80" i="2"/>
  <c r="T80" i="2"/>
  <c r="M80" i="2"/>
  <c r="L80" i="2"/>
  <c r="K80" i="2"/>
  <c r="AA14" i="2"/>
  <c r="AA130" i="2"/>
  <c r="AD69" i="2"/>
  <c r="T69" i="2"/>
  <c r="M69" i="2"/>
  <c r="L69" i="2"/>
  <c r="K69" i="2"/>
  <c r="AA80" i="2"/>
  <c r="I80" i="2"/>
  <c r="AD86" i="2"/>
  <c r="T86" i="2"/>
  <c r="M86" i="2"/>
  <c r="L86" i="2"/>
  <c r="K86" i="2"/>
  <c r="H99" i="2"/>
  <c r="I99" i="2" s="1"/>
  <c r="AA104" i="2"/>
  <c r="AE104" i="2" s="1"/>
  <c r="P117" i="2"/>
  <c r="Q117" i="2" s="1"/>
  <c r="H117" i="2"/>
  <c r="N117" i="2" s="1"/>
  <c r="O117" i="2" s="1"/>
  <c r="AA125" i="2"/>
  <c r="AE125" i="2" s="1"/>
  <c r="AD135" i="2"/>
  <c r="T135" i="2"/>
  <c r="M135" i="2"/>
  <c r="L135" i="2"/>
  <c r="K135" i="2"/>
  <c r="AA159" i="2"/>
  <c r="AE159" i="2" s="1"/>
  <c r="AA69" i="2"/>
  <c r="AE69" i="2" s="1"/>
  <c r="P80" i="2"/>
  <c r="Q80" i="2" s="1"/>
  <c r="H80" i="2"/>
  <c r="AA86" i="2"/>
  <c r="AD92" i="2"/>
  <c r="T92" i="2"/>
  <c r="M92" i="2"/>
  <c r="L92" i="2"/>
  <c r="K92" i="2"/>
  <c r="AB99" i="2"/>
  <c r="P104" i="2"/>
  <c r="Q104" i="2" s="1"/>
  <c r="H104" i="2"/>
  <c r="N104" i="2" s="1"/>
  <c r="O104" i="2" s="1"/>
  <c r="L114" i="2"/>
  <c r="K114" i="2"/>
  <c r="AD114" i="2"/>
  <c r="T114" i="2"/>
  <c r="M114" i="2"/>
  <c r="AB117" i="2"/>
  <c r="H125" i="2"/>
  <c r="AA135" i="2"/>
  <c r="T62" i="2"/>
  <c r="K62" i="2"/>
  <c r="H69" i="2"/>
  <c r="I69" i="2" s="1"/>
  <c r="H86" i="2"/>
  <c r="N86" i="2" s="1"/>
  <c r="O86" i="2" s="1"/>
  <c r="P86" i="2"/>
  <c r="Q86" i="2" s="1"/>
  <c r="AA92" i="2"/>
  <c r="AE92" i="2" s="1"/>
  <c r="AD98" i="2"/>
  <c r="T98" i="2"/>
  <c r="M98" i="2"/>
  <c r="L98" i="2"/>
  <c r="K98" i="2"/>
  <c r="AB104" i="2"/>
  <c r="AA114" i="2"/>
  <c r="I114" i="2"/>
  <c r="P135" i="2"/>
  <c r="Q135" i="2" s="1"/>
  <c r="H135" i="2"/>
  <c r="N135" i="2" s="1"/>
  <c r="O135" i="2" s="1"/>
  <c r="AA149" i="2"/>
  <c r="AA62" i="2"/>
  <c r="L68" i="2"/>
  <c r="T68" i="2"/>
  <c r="M68" i="2"/>
  <c r="K68" i="2"/>
  <c r="AD68" i="2"/>
  <c r="M79" i="2"/>
  <c r="AD79" i="2"/>
  <c r="T79" i="2"/>
  <c r="L79" i="2"/>
  <c r="K79" i="2"/>
  <c r="AB86" i="2"/>
  <c r="P92" i="2"/>
  <c r="Q92" i="2" s="1"/>
  <c r="H92" i="2"/>
  <c r="N92" i="2" s="1"/>
  <c r="O92" i="2" s="1"/>
  <c r="AA98" i="2"/>
  <c r="AE98" i="2" s="1"/>
  <c r="I98" i="2"/>
  <c r="AD107" i="2"/>
  <c r="T107" i="2"/>
  <c r="M107" i="2"/>
  <c r="P107" i="2" s="1"/>
  <c r="Q107" i="2" s="1"/>
  <c r="L107" i="2"/>
  <c r="K107" i="2"/>
  <c r="AA111" i="2"/>
  <c r="P114" i="2"/>
  <c r="Q114" i="2" s="1"/>
  <c r="H114" i="2"/>
  <c r="AA122" i="2"/>
  <c r="T127" i="2"/>
  <c r="M127" i="2"/>
  <c r="AD127" i="2"/>
  <c r="L127" i="2"/>
  <c r="K127" i="2"/>
  <c r="AB135" i="2"/>
  <c r="AA137" i="2"/>
  <c r="I137" i="2"/>
  <c r="H149" i="2"/>
  <c r="I149" i="2" s="1"/>
  <c r="AA155" i="2"/>
  <c r="T61" i="2"/>
  <c r="K61" i="2"/>
  <c r="H62" i="2"/>
  <c r="AA68" i="2"/>
  <c r="AA79" i="2"/>
  <c r="AD85" i="2"/>
  <c r="T85" i="2"/>
  <c r="M85" i="2"/>
  <c r="L85" i="2"/>
  <c r="K85" i="2"/>
  <c r="AB92" i="2"/>
  <c r="H98" i="2"/>
  <c r="N98" i="2" s="1"/>
  <c r="O98" i="2" s="1"/>
  <c r="P98" i="2"/>
  <c r="Q98" i="2" s="1"/>
  <c r="M103" i="2"/>
  <c r="AD103" i="2"/>
  <c r="T103" i="2"/>
  <c r="L103" i="2"/>
  <c r="K103" i="2"/>
  <c r="AA107" i="2"/>
  <c r="AE107" i="2" s="1"/>
  <c r="H111" i="2"/>
  <c r="I111" i="2" s="1"/>
  <c r="AB114" i="2"/>
  <c r="AD119" i="2"/>
  <c r="T119" i="2"/>
  <c r="M119" i="2"/>
  <c r="L119" i="2"/>
  <c r="K119" i="2"/>
  <c r="AA127" i="2"/>
  <c r="AE127" i="2" s="1"/>
  <c r="H137" i="2"/>
  <c r="AA242" i="2"/>
  <c r="AA61" i="2"/>
  <c r="T67" i="2"/>
  <c r="M67" i="2"/>
  <c r="L67" i="2"/>
  <c r="K67" i="2"/>
  <c r="AD67" i="2"/>
  <c r="P68" i="2"/>
  <c r="Q68" i="2" s="1"/>
  <c r="H68" i="2"/>
  <c r="N68" i="2" s="1"/>
  <c r="O68" i="2" s="1"/>
  <c r="P79" i="2"/>
  <c r="Q79" i="2" s="1"/>
  <c r="H79" i="2"/>
  <c r="N79" i="2" s="1"/>
  <c r="O79" i="2" s="1"/>
  <c r="AA85" i="2"/>
  <c r="AE85" i="2" s="1"/>
  <c r="M91" i="2"/>
  <c r="T91" i="2"/>
  <c r="L91" i="2"/>
  <c r="K91" i="2"/>
  <c r="AD91" i="2"/>
  <c r="AA103" i="2"/>
  <c r="AA119" i="2"/>
  <c r="P127" i="2"/>
  <c r="Q127" i="2" s="1"/>
  <c r="H127" i="2"/>
  <c r="N127" i="2" s="1"/>
  <c r="O127" i="2" s="1"/>
  <c r="AB137" i="2"/>
  <c r="AD147" i="2"/>
  <c r="T147" i="2"/>
  <c r="M147" i="2"/>
  <c r="L147" i="2"/>
  <c r="K147" i="2"/>
  <c r="AB160" i="2"/>
  <c r="H172" i="2"/>
  <c r="T36" i="2"/>
  <c r="P36" i="2" s="1"/>
  <c r="Q36" i="2" s="1"/>
  <c r="M36" i="2"/>
  <c r="L36" i="2"/>
  <c r="K36" i="2"/>
  <c r="AD36" i="2"/>
  <c r="T60" i="2"/>
  <c r="K60" i="2"/>
  <c r="H61" i="2"/>
  <c r="AA67" i="2"/>
  <c r="AE67" i="2" s="1"/>
  <c r="AB79" i="2"/>
  <c r="AB85" i="2"/>
  <c r="AA91" i="2"/>
  <c r="AD97" i="2"/>
  <c r="T97" i="2"/>
  <c r="M97" i="2"/>
  <c r="P97" i="2" s="1"/>
  <c r="Q97" i="2" s="1"/>
  <c r="L97" i="2"/>
  <c r="K97" i="2"/>
  <c r="P103" i="2"/>
  <c r="Q103" i="2" s="1"/>
  <c r="H103" i="2"/>
  <c r="AB119" i="2"/>
  <c r="AB127" i="2"/>
  <c r="H139" i="2"/>
  <c r="AA147" i="2"/>
  <c r="AA36" i="2"/>
  <c r="AE51" i="2"/>
  <c r="AE52" i="2" s="1"/>
  <c r="I60" i="2"/>
  <c r="AA60" i="2"/>
  <c r="AB61" i="2"/>
  <c r="M66" i="2"/>
  <c r="L66" i="2"/>
  <c r="K66" i="2"/>
  <c r="AD66" i="2"/>
  <c r="T66" i="2"/>
  <c r="P67" i="2"/>
  <c r="Q67" i="2" s="1"/>
  <c r="H67" i="2"/>
  <c r="I67" i="2" s="1"/>
  <c r="K78" i="2"/>
  <c r="T78" i="2"/>
  <c r="M78" i="2"/>
  <c r="L78" i="2"/>
  <c r="AD78" i="2"/>
  <c r="P91" i="2"/>
  <c r="Q91" i="2" s="1"/>
  <c r="H91" i="2"/>
  <c r="I91" i="2" s="1"/>
  <c r="AA97" i="2"/>
  <c r="AB103" i="2"/>
  <c r="AD116" i="2"/>
  <c r="T116" i="2"/>
  <c r="M116" i="2"/>
  <c r="L116" i="2"/>
  <c r="K116" i="2"/>
  <c r="AD129" i="2"/>
  <c r="T129" i="2"/>
  <c r="P129" i="2" s="1"/>
  <c r="Q129" i="2" s="1"/>
  <c r="M129" i="2"/>
  <c r="L129" i="2"/>
  <c r="K129" i="2"/>
  <c r="T145" i="2"/>
  <c r="P145" i="2" s="1"/>
  <c r="Q145" i="2" s="1"/>
  <c r="M145" i="2"/>
  <c r="L145" i="2"/>
  <c r="K145" i="2"/>
  <c r="AD145" i="2"/>
  <c r="P147" i="2"/>
  <c r="Q147" i="2" s="1"/>
  <c r="H147" i="2"/>
  <c r="K59" i="2"/>
  <c r="T59" i="2"/>
  <c r="H60" i="2"/>
  <c r="AA66" i="2"/>
  <c r="AA78" i="2"/>
  <c r="AB78" i="2" s="1"/>
  <c r="AA84" i="2"/>
  <c r="AB91" i="2"/>
  <c r="AB97" i="2"/>
  <c r="AA116" i="2"/>
  <c r="AE116" i="2" s="1"/>
  <c r="AA129" i="2"/>
  <c r="AE129" i="2" s="1"/>
  <c r="AA145" i="2"/>
  <c r="AB147" i="2"/>
  <c r="M156" i="2"/>
  <c r="L156" i="2"/>
  <c r="K156" i="2"/>
  <c r="T156" i="2"/>
  <c r="AD156" i="2"/>
  <c r="AD174" i="2"/>
  <c r="T174" i="2"/>
  <c r="L174" i="2"/>
  <c r="K174" i="2"/>
  <c r="M174" i="2"/>
  <c r="H315" i="2"/>
  <c r="I315" i="2" s="1"/>
  <c r="AA59" i="2"/>
  <c r="AB60" i="2"/>
  <c r="M65" i="2"/>
  <c r="L65" i="2"/>
  <c r="K65" i="2"/>
  <c r="AD65" i="2"/>
  <c r="T65" i="2"/>
  <c r="P66" i="2"/>
  <c r="Q66" i="2" s="1"/>
  <c r="H66" i="2"/>
  <c r="P78" i="2"/>
  <c r="Q78" i="2" s="1"/>
  <c r="H78" i="2"/>
  <c r="N78" i="2" s="1"/>
  <c r="O78" i="2" s="1"/>
  <c r="H84" i="2"/>
  <c r="K90" i="2"/>
  <c r="M90" i="2"/>
  <c r="P90" i="2" s="1"/>
  <c r="Q90" i="2" s="1"/>
  <c r="L90" i="2"/>
  <c r="AD90" i="2"/>
  <c r="T90" i="2"/>
  <c r="K102" i="2"/>
  <c r="T102" i="2"/>
  <c r="M102" i="2"/>
  <c r="L102" i="2"/>
  <c r="AD102" i="2"/>
  <c r="M110" i="2"/>
  <c r="T110" i="2"/>
  <c r="L110" i="2"/>
  <c r="K110" i="2"/>
  <c r="AD110" i="2"/>
  <c r="P116" i="2"/>
  <c r="Q116" i="2" s="1"/>
  <c r="H116" i="2"/>
  <c r="N116" i="2" s="1"/>
  <c r="O116" i="2" s="1"/>
  <c r="M124" i="2"/>
  <c r="L124" i="2"/>
  <c r="K124" i="2"/>
  <c r="AD124" i="2"/>
  <c r="T124" i="2"/>
  <c r="H129" i="2"/>
  <c r="M143" i="2"/>
  <c r="P143" i="2" s="1"/>
  <c r="Q143" i="2" s="1"/>
  <c r="L143" i="2"/>
  <c r="K143" i="2"/>
  <c r="AD143" i="2"/>
  <c r="T143" i="2"/>
  <c r="H145" i="2"/>
  <c r="I145" i="2" s="1"/>
  <c r="AA156" i="2"/>
  <c r="K47" i="2"/>
  <c r="T47" i="2"/>
  <c r="K58" i="2"/>
  <c r="T58" i="2"/>
  <c r="AA65" i="2"/>
  <c r="AE65" i="2" s="1"/>
  <c r="AB66" i="2"/>
  <c r="AB84" i="2"/>
  <c r="AA90" i="2"/>
  <c r="AA96" i="2"/>
  <c r="AA102" i="2"/>
  <c r="AA106" i="2"/>
  <c r="AA110" i="2"/>
  <c r="AE110" i="2" s="1"/>
  <c r="M113" i="2"/>
  <c r="T113" i="2"/>
  <c r="L113" i="2"/>
  <c r="K113" i="2"/>
  <c r="AD113" i="2"/>
  <c r="AB116" i="2"/>
  <c r="AA124" i="2"/>
  <c r="AB129" i="2"/>
  <c r="AA143" i="2"/>
  <c r="AB145" i="2"/>
  <c r="AB156" i="2"/>
  <c r="AB175" i="2"/>
  <c r="M34" i="2"/>
  <c r="P34" i="2" s="1"/>
  <c r="Q34" i="2" s="1"/>
  <c r="L34" i="2"/>
  <c r="K34" i="2"/>
  <c r="AD34" i="2"/>
  <c r="T34" i="2"/>
  <c r="H48" i="2"/>
  <c r="H59" i="2"/>
  <c r="I59" i="2" s="1"/>
  <c r="AA11" i="2"/>
  <c r="I21" i="2"/>
  <c r="AA21" i="2"/>
  <c r="AB22" i="2"/>
  <c r="M27" i="2"/>
  <c r="L27" i="2"/>
  <c r="K27" i="2"/>
  <c r="AD27" i="2"/>
  <c r="T27" i="2"/>
  <c r="P27" i="2" s="1"/>
  <c r="Q27" i="2" s="1"/>
  <c r="AA34" i="2"/>
  <c r="AE34" i="2" s="1"/>
  <c r="AB35" i="2"/>
  <c r="K40" i="2"/>
  <c r="T40" i="2"/>
  <c r="AA47" i="2"/>
  <c r="AA58" i="2"/>
  <c r="P65" i="2"/>
  <c r="H65" i="2"/>
  <c r="N65" i="2" s="1"/>
  <c r="M77" i="2"/>
  <c r="L77" i="2"/>
  <c r="K77" i="2"/>
  <c r="AD77" i="2"/>
  <c r="T77" i="2"/>
  <c r="M83" i="2"/>
  <c r="L83" i="2"/>
  <c r="K83" i="2"/>
  <c r="AD83" i="2"/>
  <c r="T83" i="2"/>
  <c r="P83" i="2" s="1"/>
  <c r="Q83" i="2" s="1"/>
  <c r="H90" i="2"/>
  <c r="I90" i="2" s="1"/>
  <c r="P96" i="2"/>
  <c r="Q96" i="2" s="1"/>
  <c r="H96" i="2"/>
  <c r="P102" i="2"/>
  <c r="Q102" i="2" s="1"/>
  <c r="H102" i="2"/>
  <c r="N102" i="2" s="1"/>
  <c r="O102" i="2" s="1"/>
  <c r="H106" i="2"/>
  <c r="I106" i="2" s="1"/>
  <c r="AA113" i="2"/>
  <c r="T134" i="2"/>
  <c r="M134" i="2"/>
  <c r="L134" i="2"/>
  <c r="K134" i="2"/>
  <c r="AD134" i="2"/>
  <c r="H165" i="2"/>
  <c r="H11" i="2"/>
  <c r="K20" i="2"/>
  <c r="T20" i="2"/>
  <c r="H21" i="2"/>
  <c r="AA27" i="2"/>
  <c r="AE27" i="2" s="1"/>
  <c r="M33" i="2"/>
  <c r="P33" i="2" s="1"/>
  <c r="Q33" i="2" s="1"/>
  <c r="L33" i="2"/>
  <c r="K33" i="2"/>
  <c r="T33" i="2"/>
  <c r="AD33" i="2"/>
  <c r="H34" i="2"/>
  <c r="I34" i="2" s="1"/>
  <c r="AA40" i="2"/>
  <c r="K46" i="2"/>
  <c r="T46" i="2"/>
  <c r="H47" i="2"/>
  <c r="K57" i="2"/>
  <c r="T57" i="2"/>
  <c r="H58" i="2"/>
  <c r="AB65" i="2"/>
  <c r="T72" i="2"/>
  <c r="M72" i="2"/>
  <c r="L72" i="2"/>
  <c r="K72" i="2"/>
  <c r="AD72" i="2"/>
  <c r="AA77" i="2"/>
  <c r="AA83" i="2"/>
  <c r="AB96" i="2"/>
  <c r="AB102" i="2"/>
  <c r="AB106" i="2"/>
  <c r="P113" i="2"/>
  <c r="Q113" i="2" s="1"/>
  <c r="H113" i="2"/>
  <c r="N113" i="2" s="1"/>
  <c r="O113" i="2" s="1"/>
  <c r="AD131" i="2"/>
  <c r="M131" i="2"/>
  <c r="L131" i="2"/>
  <c r="K131" i="2"/>
  <c r="T131" i="2"/>
  <c r="P131" i="2" s="1"/>
  <c r="Q131" i="2" s="1"/>
  <c r="AA134" i="2"/>
  <c r="AE134" i="2" s="1"/>
  <c r="AB23" i="2"/>
  <c r="P35" i="2"/>
  <c r="Q35" i="2" s="1"/>
  <c r="H35" i="2"/>
  <c r="K10" i="2"/>
  <c r="T10" i="2"/>
  <c r="AA10" i="2"/>
  <c r="AB11" i="2"/>
  <c r="AA20" i="2"/>
  <c r="AB21" i="2"/>
  <c r="M26" i="2"/>
  <c r="L26" i="2"/>
  <c r="K26" i="2"/>
  <c r="AD26" i="2"/>
  <c r="T26" i="2"/>
  <c r="P26" i="2" s="1"/>
  <c r="H27" i="2"/>
  <c r="N27" i="2" s="1"/>
  <c r="O27" i="2" s="1"/>
  <c r="I33" i="2"/>
  <c r="AA33" i="2"/>
  <c r="AE33" i="2" s="1"/>
  <c r="AB34" i="2"/>
  <c r="K39" i="2"/>
  <c r="T39" i="2"/>
  <c r="H40" i="2"/>
  <c r="I40" i="2" s="1"/>
  <c r="AA46" i="2"/>
  <c r="AB47" i="2"/>
  <c r="AA57" i="2"/>
  <c r="AB57" i="2" s="1"/>
  <c r="AB58" i="2"/>
  <c r="AA72" i="2"/>
  <c r="H77" i="2"/>
  <c r="N77" i="2" s="1"/>
  <c r="O77" i="2" s="1"/>
  <c r="P77" i="2"/>
  <c r="Q77" i="2" s="1"/>
  <c r="H83" i="2"/>
  <c r="M89" i="2"/>
  <c r="P89" i="2" s="1"/>
  <c r="Q89" i="2" s="1"/>
  <c r="L89" i="2"/>
  <c r="K89" i="2"/>
  <c r="AD89" i="2"/>
  <c r="T89" i="2"/>
  <c r="M95" i="2"/>
  <c r="P95" i="2" s="1"/>
  <c r="Q95" i="2" s="1"/>
  <c r="L95" i="2"/>
  <c r="K95" i="2"/>
  <c r="AD95" i="2"/>
  <c r="T95" i="2"/>
  <c r="AB113" i="2"/>
  <c r="M126" i="2"/>
  <c r="L126" i="2"/>
  <c r="K126" i="2"/>
  <c r="T126" i="2"/>
  <c r="AD126" i="2"/>
  <c r="AA131" i="2"/>
  <c r="P134" i="2"/>
  <c r="H134" i="2"/>
  <c r="N134" i="2" s="1"/>
  <c r="T136" i="2"/>
  <c r="M136" i="2"/>
  <c r="L136" i="2"/>
  <c r="K136" i="2"/>
  <c r="AD136" i="2"/>
  <c r="K21" i="2"/>
  <c r="T21" i="2"/>
  <c r="L32" i="2"/>
  <c r="K32" i="2"/>
  <c r="AD32" i="2"/>
  <c r="T32" i="2"/>
  <c r="M32" i="2"/>
  <c r="AA39" i="2"/>
  <c r="K45" i="2"/>
  <c r="T45" i="2"/>
  <c r="H46" i="2"/>
  <c r="K56" i="2"/>
  <c r="T56" i="2"/>
  <c r="H57" i="2"/>
  <c r="H72" i="2"/>
  <c r="P72" i="2"/>
  <c r="Q72" i="2" s="1"/>
  <c r="AB77" i="2"/>
  <c r="AA89" i="2"/>
  <c r="AA95" i="2"/>
  <c r="AE95" i="2" s="1"/>
  <c r="M101" i="2"/>
  <c r="L101" i="2"/>
  <c r="K101" i="2"/>
  <c r="AD101" i="2"/>
  <c r="T101" i="2"/>
  <c r="AA118" i="2"/>
  <c r="AA126" i="2"/>
  <c r="AE126" i="2" s="1"/>
  <c r="AB131" i="2"/>
  <c r="AB134" i="2"/>
  <c r="AA136" i="2"/>
  <c r="AE136" i="2" s="1"/>
  <c r="AA166" i="2"/>
  <c r="I48" i="2"/>
  <c r="AA48" i="2"/>
  <c r="H33" i="2"/>
  <c r="AB10" i="2"/>
  <c r="AA19" i="2"/>
  <c r="AB20" i="2"/>
  <c r="H26" i="2"/>
  <c r="I26" i="2" s="1"/>
  <c r="AA32" i="2"/>
  <c r="AE32" i="2" s="1"/>
  <c r="AB33" i="2"/>
  <c r="H39" i="2"/>
  <c r="I45" i="2"/>
  <c r="AA45" i="2"/>
  <c r="AB46" i="2"/>
  <c r="AA56" i="2"/>
  <c r="AB72" i="2"/>
  <c r="M76" i="2"/>
  <c r="L76" i="2"/>
  <c r="K76" i="2"/>
  <c r="AD76" i="2"/>
  <c r="T76" i="2"/>
  <c r="P76" i="2" s="1"/>
  <c r="Q76" i="2" s="1"/>
  <c r="AD82" i="2"/>
  <c r="K82" i="2"/>
  <c r="T82" i="2"/>
  <c r="L82" i="2"/>
  <c r="M82" i="2"/>
  <c r="H89" i="2"/>
  <c r="H95" i="2"/>
  <c r="AA101" i="2"/>
  <c r="AE101" i="2" s="1"/>
  <c r="H118" i="2"/>
  <c r="P126" i="2"/>
  <c r="Q126" i="2" s="1"/>
  <c r="H126" i="2"/>
  <c r="N126" i="2" s="1"/>
  <c r="O126" i="2" s="1"/>
  <c r="H136" i="2"/>
  <c r="N136" i="2" s="1"/>
  <c r="O136" i="2" s="1"/>
  <c r="P136" i="2"/>
  <c r="Q136" i="2" s="1"/>
  <c r="AA35" i="2"/>
  <c r="AE35" i="2" s="1"/>
  <c r="AD31" i="2"/>
  <c r="T31" i="2"/>
  <c r="M31" i="2"/>
  <c r="P31" i="2" s="1"/>
  <c r="Q31" i="2" s="1"/>
  <c r="L31" i="2"/>
  <c r="K31" i="2"/>
  <c r="T55" i="2"/>
  <c r="K55" i="2"/>
  <c r="H56" i="2"/>
  <c r="I56" i="2" s="1"/>
  <c r="L71" i="2"/>
  <c r="AD71" i="2"/>
  <c r="T71" i="2"/>
  <c r="P71" i="2" s="1"/>
  <c r="Q71" i="2" s="1"/>
  <c r="M71" i="2"/>
  <c r="K71" i="2"/>
  <c r="AA76" i="2"/>
  <c r="AB76" i="2" s="1"/>
  <c r="AA82" i="2"/>
  <c r="AE82" i="2" s="1"/>
  <c r="AB89" i="2"/>
  <c r="AB95" i="2"/>
  <c r="H101" i="2"/>
  <c r="P101" i="2"/>
  <c r="Q101" i="2" s="1"/>
  <c r="AD105" i="2"/>
  <c r="T105" i="2"/>
  <c r="P105" i="2" s="1"/>
  <c r="Q105" i="2" s="1"/>
  <c r="M105" i="2"/>
  <c r="L105" i="2"/>
  <c r="K105" i="2"/>
  <c r="T115" i="2"/>
  <c r="M115" i="2"/>
  <c r="AD115" i="2"/>
  <c r="L115" i="2"/>
  <c r="K115" i="2"/>
  <c r="AB118" i="2"/>
  <c r="AB126" i="2"/>
  <c r="AB136" i="2"/>
  <c r="AD138" i="2"/>
  <c r="L138" i="2"/>
  <c r="K138" i="2"/>
  <c r="T138" i="2"/>
  <c r="M138" i="2"/>
  <c r="AD148" i="2"/>
  <c r="T148" i="2"/>
  <c r="P148" i="2" s="1"/>
  <c r="Q148" i="2" s="1"/>
  <c r="K148" i="2"/>
  <c r="L148" i="2"/>
  <c r="M148" i="2"/>
  <c r="AA22" i="2"/>
  <c r="K11" i="2"/>
  <c r="T11" i="2"/>
  <c r="K19" i="2"/>
  <c r="T19" i="2"/>
  <c r="AB27" i="2"/>
  <c r="K18" i="2"/>
  <c r="T18" i="2"/>
  <c r="H19" i="2"/>
  <c r="AB26" i="2"/>
  <c r="H32" i="2"/>
  <c r="N32" i="2" s="1"/>
  <c r="O32" i="2" s="1"/>
  <c r="P32" i="2"/>
  <c r="Q32" i="2" s="1"/>
  <c r="AB39" i="2"/>
  <c r="T44" i="2"/>
  <c r="K44" i="2"/>
  <c r="H45" i="2"/>
  <c r="I18" i="2"/>
  <c r="AA18" i="2"/>
  <c r="AB19" i="2"/>
  <c r="AA31" i="2"/>
  <c r="AE31" i="2" s="1"/>
  <c r="AB32" i="2"/>
  <c r="AA44" i="2"/>
  <c r="AB45" i="2"/>
  <c r="AA55" i="2"/>
  <c r="AB56" i="2"/>
  <c r="AA71" i="2"/>
  <c r="AE71" i="2" s="1"/>
  <c r="H82" i="2"/>
  <c r="P82" i="2"/>
  <c r="Q82" i="2" s="1"/>
  <c r="M88" i="2"/>
  <c r="AD88" i="2"/>
  <c r="T88" i="2"/>
  <c r="P88" i="2" s="1"/>
  <c r="Q88" i="2" s="1"/>
  <c r="K88" i="2"/>
  <c r="L88" i="2"/>
  <c r="AD94" i="2"/>
  <c r="T94" i="2"/>
  <c r="M94" i="2"/>
  <c r="L94" i="2"/>
  <c r="K94" i="2"/>
  <c r="AA105" i="2"/>
  <c r="AA115" i="2"/>
  <c r="AE115" i="2" s="1"/>
  <c r="AD128" i="2"/>
  <c r="T128" i="2"/>
  <c r="M128" i="2"/>
  <c r="L128" i="2"/>
  <c r="K128" i="2"/>
  <c r="AA148" i="2"/>
  <c r="H10" i="2"/>
  <c r="T17" i="2"/>
  <c r="K17" i="2"/>
  <c r="H18" i="2"/>
  <c r="T30" i="2"/>
  <c r="AD30" i="2"/>
  <c r="M30" i="2"/>
  <c r="L30" i="2"/>
  <c r="K30" i="2"/>
  <c r="H31" i="2"/>
  <c r="T43" i="2"/>
  <c r="K43" i="2"/>
  <c r="H44" i="2"/>
  <c r="P51" i="2"/>
  <c r="T54" i="2"/>
  <c r="K54" i="2"/>
  <c r="H55" i="2"/>
  <c r="I55" i="2" s="1"/>
  <c r="H71" i="2"/>
  <c r="I71" i="2" s="1"/>
  <c r="L75" i="2"/>
  <c r="AD75" i="2"/>
  <c r="T75" i="2"/>
  <c r="M75" i="2"/>
  <c r="P75" i="2" s="1"/>
  <c r="K75" i="2"/>
  <c r="AB82" i="2"/>
  <c r="AA88" i="2"/>
  <c r="AA94" i="2"/>
  <c r="AE94" i="2" s="1"/>
  <c r="H105" i="2"/>
  <c r="H115" i="2"/>
  <c r="N115" i="2" s="1"/>
  <c r="O115" i="2" s="1"/>
  <c r="P115" i="2"/>
  <c r="Q115" i="2" s="1"/>
  <c r="AA128" i="2"/>
  <c r="T146" i="2"/>
  <c r="M146" i="2"/>
  <c r="P146" i="2" s="1"/>
  <c r="Q146" i="2" s="1"/>
  <c r="AD146" i="2"/>
  <c r="L146" i="2"/>
  <c r="K146" i="2"/>
  <c r="AB148" i="2"/>
  <c r="AB36" i="2"/>
  <c r="AA17" i="2"/>
  <c r="AB18" i="2"/>
  <c r="AA30" i="2"/>
  <c r="AE30" i="2" s="1"/>
  <c r="AE37" i="2" s="1"/>
  <c r="AB31" i="2"/>
  <c r="AA43" i="2"/>
  <c r="AB44" i="2"/>
  <c r="AA54" i="2"/>
  <c r="AB54" i="2" s="1"/>
  <c r="AB55" i="2"/>
  <c r="AB71" i="2"/>
  <c r="H75" i="2"/>
  <c r="N75" i="2" s="1"/>
  <c r="AD81" i="2"/>
  <c r="T81" i="2"/>
  <c r="M81" i="2"/>
  <c r="L81" i="2"/>
  <c r="K81" i="2"/>
  <c r="AB88" i="2"/>
  <c r="H94" i="2"/>
  <c r="N94" i="2" s="1"/>
  <c r="O94" i="2" s="1"/>
  <c r="P94" i="2"/>
  <c r="Q94" i="2" s="1"/>
  <c r="M100" i="2"/>
  <c r="L100" i="2"/>
  <c r="AD100" i="2"/>
  <c r="T100" i="2"/>
  <c r="K100" i="2"/>
  <c r="AB105" i="2"/>
  <c r="M112" i="2"/>
  <c r="L112" i="2"/>
  <c r="K112" i="2"/>
  <c r="AD112" i="2"/>
  <c r="T112" i="2"/>
  <c r="P112" i="2" s="1"/>
  <c r="Q112" i="2" s="1"/>
  <c r="AB115" i="2"/>
  <c r="P128" i="2"/>
  <c r="Q128" i="2" s="1"/>
  <c r="H128" i="2"/>
  <c r="N128" i="2" s="1"/>
  <c r="O128" i="2" s="1"/>
  <c r="AA146" i="2"/>
  <c r="H158" i="2"/>
  <c r="I158" i="2" s="1"/>
  <c r="AA26" i="2"/>
  <c r="AE26" i="2" s="1"/>
  <c r="AE28" i="2" s="1"/>
  <c r="T16" i="2"/>
  <c r="K16" i="2"/>
  <c r="H17" i="2"/>
  <c r="P30" i="2"/>
  <c r="H30" i="2"/>
  <c r="N30" i="2" s="1"/>
  <c r="H43" i="2"/>
  <c r="I43" i="2" s="1"/>
  <c r="H54" i="2"/>
  <c r="I54" i="2" s="1"/>
  <c r="AD70" i="2"/>
  <c r="T70" i="2"/>
  <c r="M70" i="2"/>
  <c r="L70" i="2"/>
  <c r="K70" i="2"/>
  <c r="AA81" i="2"/>
  <c r="AA100" i="2"/>
  <c r="AA112" i="2"/>
  <c r="H120" i="2"/>
  <c r="I120" i="2" s="1"/>
  <c r="M144" i="2"/>
  <c r="L144" i="2"/>
  <c r="K144" i="2"/>
  <c r="AD144" i="2"/>
  <c r="T144" i="2"/>
  <c r="P144" i="2" s="1"/>
  <c r="Q144" i="2" s="1"/>
  <c r="H146" i="2"/>
  <c r="I146" i="2" s="1"/>
  <c r="H22" i="2"/>
  <c r="I22" i="2" s="1"/>
  <c r="H20" i="2"/>
  <c r="AA16" i="2"/>
  <c r="I16" i="2"/>
  <c r="AB17" i="2"/>
  <c r="AB30" i="2"/>
  <c r="AB43" i="2"/>
  <c r="I70" i="2"/>
  <c r="AA70" i="2"/>
  <c r="P81" i="2"/>
  <c r="Q81" i="2" s="1"/>
  <c r="H81" i="2"/>
  <c r="I81" i="2" s="1"/>
  <c r="AA87" i="2"/>
  <c r="AB87" i="2" s="1"/>
  <c r="I87" i="2"/>
  <c r="AD93" i="2"/>
  <c r="T93" i="2"/>
  <c r="M93" i="2"/>
  <c r="L93" i="2"/>
  <c r="K93" i="2"/>
  <c r="AA108" i="2"/>
  <c r="I144" i="2"/>
  <c r="AA144" i="2"/>
  <c r="AE144" i="2" s="1"/>
  <c r="AB146" i="2"/>
  <c r="AA219" i="2"/>
  <c r="H160" i="2"/>
  <c r="AD166" i="2"/>
  <c r="T166" i="2"/>
  <c r="M166" i="2"/>
  <c r="P166" i="2" s="1"/>
  <c r="Q166" i="2" s="1"/>
  <c r="L166" i="2"/>
  <c r="K166" i="2"/>
  <c r="H175" i="2"/>
  <c r="H191" i="2"/>
  <c r="H203" i="2"/>
  <c r="M219" i="2"/>
  <c r="L219" i="2"/>
  <c r="K219" i="2"/>
  <c r="AD219" i="2"/>
  <c r="T219" i="2"/>
  <c r="AA255" i="2"/>
  <c r="AA313" i="2"/>
  <c r="H166" i="2"/>
  <c r="AA174" i="2"/>
  <c r="AE174" i="2" s="1"/>
  <c r="H210" i="2"/>
  <c r="I210" i="2" s="1"/>
  <c r="H242" i="2"/>
  <c r="I242" i="2" s="1"/>
  <c r="H148" i="2"/>
  <c r="I148" i="2" s="1"/>
  <c r="H159" i="2"/>
  <c r="I159" i="2" s="1"/>
  <c r="AD165" i="2"/>
  <c r="T165" i="2"/>
  <c r="P165" i="2" s="1"/>
  <c r="Q165" i="2" s="1"/>
  <c r="M165" i="2"/>
  <c r="L165" i="2"/>
  <c r="K165" i="2"/>
  <c r="AB166" i="2"/>
  <c r="P174" i="2"/>
  <c r="Q174" i="2" s="1"/>
  <c r="H174" i="2"/>
  <c r="N174" i="2" s="1"/>
  <c r="O174" i="2" s="1"/>
  <c r="AD224" i="2"/>
  <c r="T224" i="2"/>
  <c r="K224" i="2"/>
  <c r="M224" i="2"/>
  <c r="L224" i="2"/>
  <c r="AD158" i="2"/>
  <c r="T158" i="2"/>
  <c r="P158" i="2" s="1"/>
  <c r="Q158" i="2" s="1"/>
  <c r="M158" i="2"/>
  <c r="L158" i="2"/>
  <c r="K158" i="2"/>
  <c r="AA165" i="2"/>
  <c r="AD173" i="2"/>
  <c r="T173" i="2"/>
  <c r="M173" i="2"/>
  <c r="L173" i="2"/>
  <c r="K173" i="2"/>
  <c r="AA224" i="2"/>
  <c r="AE224" i="2" s="1"/>
  <c r="AA173" i="2"/>
  <c r="AE173" i="2" s="1"/>
  <c r="K190" i="2"/>
  <c r="T190" i="2"/>
  <c r="T193" i="2"/>
  <c r="K193" i="2"/>
  <c r="P293" i="2"/>
  <c r="Q293" i="2" s="1"/>
  <c r="H293" i="2"/>
  <c r="I293" i="2" s="1"/>
  <c r="T157" i="2"/>
  <c r="M157" i="2"/>
  <c r="L157" i="2"/>
  <c r="AD157" i="2"/>
  <c r="K157" i="2"/>
  <c r="AB165" i="2"/>
  <c r="P173" i="2"/>
  <c r="Q173" i="2" s="1"/>
  <c r="H173" i="2"/>
  <c r="N173" i="2" s="1"/>
  <c r="O173" i="2" s="1"/>
  <c r="H190" i="2"/>
  <c r="AA193" i="2"/>
  <c r="M220" i="2"/>
  <c r="L220" i="2"/>
  <c r="K220" i="2"/>
  <c r="T220" i="2"/>
  <c r="AD220" i="2"/>
  <c r="AA157" i="2"/>
  <c r="T172" i="2"/>
  <c r="P172" i="2" s="1"/>
  <c r="Q172" i="2" s="1"/>
  <c r="M172" i="2"/>
  <c r="L172" i="2"/>
  <c r="K172" i="2"/>
  <c r="AD172" i="2"/>
  <c r="T179" i="2"/>
  <c r="M179" i="2"/>
  <c r="L179" i="2"/>
  <c r="K179" i="2"/>
  <c r="AD179" i="2"/>
  <c r="H193" i="2"/>
  <c r="I193" i="2" s="1"/>
  <c r="H217" i="2"/>
  <c r="AA220" i="2"/>
  <c r="H274" i="2"/>
  <c r="P157" i="2"/>
  <c r="Q157" i="2" s="1"/>
  <c r="H157" i="2"/>
  <c r="N157" i="2" s="1"/>
  <c r="O157" i="2" s="1"/>
  <c r="I172" i="2"/>
  <c r="AA172" i="2"/>
  <c r="AA179" i="2"/>
  <c r="T195" i="2"/>
  <c r="K195" i="2"/>
  <c r="K200" i="2"/>
  <c r="T200" i="2"/>
  <c r="P220" i="2"/>
  <c r="Q220" i="2" s="1"/>
  <c r="H220" i="2"/>
  <c r="N220" i="2" s="1"/>
  <c r="O220" i="2" s="1"/>
  <c r="H225" i="2"/>
  <c r="AA195" i="2"/>
  <c r="I195" i="2"/>
  <c r="T261" i="2"/>
  <c r="K261" i="2"/>
  <c r="H372" i="2"/>
  <c r="I372" i="2" s="1"/>
  <c r="L171" i="2"/>
  <c r="M171" i="2"/>
  <c r="K171" i="2"/>
  <c r="AD171" i="2"/>
  <c r="T171" i="2"/>
  <c r="M182" i="2"/>
  <c r="L182" i="2"/>
  <c r="K182" i="2"/>
  <c r="AD182" i="2"/>
  <c r="T182" i="2"/>
  <c r="H195" i="2"/>
  <c r="AA261" i="2"/>
  <c r="M155" i="2"/>
  <c r="L155" i="2"/>
  <c r="K155" i="2"/>
  <c r="AD155" i="2"/>
  <c r="T155" i="2"/>
  <c r="P156" i="2"/>
  <c r="Q156" i="2" s="1"/>
  <c r="H156" i="2"/>
  <c r="I156" i="2" s="1"/>
  <c r="AA171" i="2"/>
  <c r="AA182" i="2"/>
  <c r="K189" i="2"/>
  <c r="T189" i="2"/>
  <c r="AB195" i="2"/>
  <c r="P171" i="2"/>
  <c r="Q171" i="2" s="1"/>
  <c r="H171" i="2"/>
  <c r="N171" i="2" s="1"/>
  <c r="O171" i="2" s="1"/>
  <c r="AA178" i="2"/>
  <c r="AB178" i="2" s="1"/>
  <c r="P182" i="2"/>
  <c r="H182" i="2"/>
  <c r="N182" i="2" s="1"/>
  <c r="AA189" i="2"/>
  <c r="H197" i="2"/>
  <c r="AA221" i="2"/>
  <c r="AB69" i="2"/>
  <c r="AA75" i="2"/>
  <c r="AE75" i="2" s="1"/>
  <c r="H76" i="2"/>
  <c r="I76" i="2" s="1"/>
  <c r="K87" i="2"/>
  <c r="AD87" i="2"/>
  <c r="T87" i="2"/>
  <c r="P87" i="2" s="1"/>
  <c r="Q87" i="2" s="1"/>
  <c r="M87" i="2"/>
  <c r="L87" i="2"/>
  <c r="H88" i="2"/>
  <c r="I88" i="2" s="1"/>
  <c r="K99" i="2"/>
  <c r="AD99" i="2"/>
  <c r="T99" i="2"/>
  <c r="P99" i="2" s="1"/>
  <c r="Q99" i="2" s="1"/>
  <c r="M99" i="2"/>
  <c r="L99" i="2"/>
  <c r="P100" i="2"/>
  <c r="Q100" i="2" s="1"/>
  <c r="H100" i="2"/>
  <c r="N100" i="2" s="1"/>
  <c r="O100" i="2" s="1"/>
  <c r="L111" i="2"/>
  <c r="K111" i="2"/>
  <c r="AD111" i="2"/>
  <c r="T111" i="2"/>
  <c r="P111" i="2" s="1"/>
  <c r="Q111" i="2" s="1"/>
  <c r="M111" i="2"/>
  <c r="H112" i="2"/>
  <c r="L123" i="2"/>
  <c r="K123" i="2"/>
  <c r="M123" i="2"/>
  <c r="AD123" i="2"/>
  <c r="T123" i="2"/>
  <c r="H124" i="2"/>
  <c r="N124" i="2" s="1"/>
  <c r="O124" i="2" s="1"/>
  <c r="P124" i="2"/>
  <c r="Q124" i="2" s="1"/>
  <c r="M142" i="2"/>
  <c r="L142" i="2"/>
  <c r="K142" i="2"/>
  <c r="AD142" i="2"/>
  <c r="T142" i="2"/>
  <c r="P142" i="2" s="1"/>
  <c r="Q142" i="2" s="1"/>
  <c r="H143" i="2"/>
  <c r="I143" i="2" s="1"/>
  <c r="M154" i="2"/>
  <c r="L154" i="2"/>
  <c r="K154" i="2"/>
  <c r="T154" i="2"/>
  <c r="P154" i="2" s="1"/>
  <c r="Q154" i="2" s="1"/>
  <c r="AD154" i="2"/>
  <c r="H155" i="2"/>
  <c r="M163" i="2"/>
  <c r="P163" i="2" s="1"/>
  <c r="Q163" i="2" s="1"/>
  <c r="L163" i="2"/>
  <c r="K163" i="2"/>
  <c r="AD163" i="2"/>
  <c r="T163" i="2"/>
  <c r="M170" i="2"/>
  <c r="L170" i="2"/>
  <c r="K170" i="2"/>
  <c r="AD170" i="2"/>
  <c r="T170" i="2"/>
  <c r="AB171" i="2"/>
  <c r="H178" i="2"/>
  <c r="I178" i="2" s="1"/>
  <c r="AB182" i="2"/>
  <c r="H189" i="2"/>
  <c r="I189" i="2" s="1"/>
  <c r="H221" i="2"/>
  <c r="I221" i="2" s="1"/>
  <c r="H249" i="2"/>
  <c r="T278" i="2"/>
  <c r="K278" i="2"/>
  <c r="AD301" i="2"/>
  <c r="T301" i="2"/>
  <c r="M301" i="2"/>
  <c r="L301" i="2"/>
  <c r="K301" i="2"/>
  <c r="AA123" i="2"/>
  <c r="AE123" i="2" s="1"/>
  <c r="AB124" i="2"/>
  <c r="AA142" i="2"/>
  <c r="AE142" i="2" s="1"/>
  <c r="AA154" i="2"/>
  <c r="AB155" i="2"/>
  <c r="AA163" i="2"/>
  <c r="AE163" i="2" s="1"/>
  <c r="AA170" i="2"/>
  <c r="AE170" i="2" s="1"/>
  <c r="K185" i="2"/>
  <c r="T185" i="2"/>
  <c r="T192" i="2"/>
  <c r="K192" i="2"/>
  <c r="AB249" i="2"/>
  <c r="AA278" i="2"/>
  <c r="AA301" i="2"/>
  <c r="AE301" i="2" s="1"/>
  <c r="M122" i="2"/>
  <c r="AD122" i="2"/>
  <c r="T122" i="2"/>
  <c r="L122" i="2"/>
  <c r="K122" i="2"/>
  <c r="H123" i="2"/>
  <c r="P123" i="2"/>
  <c r="Q123" i="2" s="1"/>
  <c r="M141" i="2"/>
  <c r="L141" i="2"/>
  <c r="K141" i="2"/>
  <c r="AD141" i="2"/>
  <c r="T141" i="2"/>
  <c r="H142" i="2"/>
  <c r="I142" i="2" s="1"/>
  <c r="M153" i="2"/>
  <c r="L153" i="2"/>
  <c r="K153" i="2"/>
  <c r="AD153" i="2"/>
  <c r="T153" i="2"/>
  <c r="P153" i="2" s="1"/>
  <c r="Q153" i="2" s="1"/>
  <c r="H154" i="2"/>
  <c r="I154" i="2" s="1"/>
  <c r="H163" i="2"/>
  <c r="I163" i="2" s="1"/>
  <c r="P170" i="2"/>
  <c r="Q170" i="2" s="1"/>
  <c r="H170" i="2"/>
  <c r="N170" i="2" s="1"/>
  <c r="O170" i="2" s="1"/>
  <c r="AA185" i="2"/>
  <c r="I192" i="2"/>
  <c r="AA192" i="2"/>
  <c r="AA141" i="2"/>
  <c r="AA153" i="2"/>
  <c r="AB154" i="2"/>
  <c r="L162" i="2"/>
  <c r="K162" i="2"/>
  <c r="AD162" i="2"/>
  <c r="T162" i="2"/>
  <c r="M162" i="2"/>
  <c r="AB163" i="2"/>
  <c r="M169" i="2"/>
  <c r="L169" i="2"/>
  <c r="K169" i="2"/>
  <c r="AD169" i="2"/>
  <c r="T169" i="2"/>
  <c r="T177" i="2"/>
  <c r="L177" i="2"/>
  <c r="K177" i="2"/>
  <c r="AD177" i="2"/>
  <c r="M177" i="2"/>
  <c r="H185" i="2"/>
  <c r="H192" i="2"/>
  <c r="H213" i="2"/>
  <c r="K109" i="2"/>
  <c r="AD109" i="2"/>
  <c r="M109" i="2"/>
  <c r="L109" i="2"/>
  <c r="T109" i="2"/>
  <c r="H110" i="2"/>
  <c r="N110" i="2" s="1"/>
  <c r="O110" i="2" s="1"/>
  <c r="P110" i="2"/>
  <c r="Q110" i="2" s="1"/>
  <c r="K121" i="2"/>
  <c r="AD121" i="2"/>
  <c r="M121" i="2"/>
  <c r="L121" i="2"/>
  <c r="T121" i="2"/>
  <c r="P121" i="2" s="1"/>
  <c r="Q121" i="2" s="1"/>
  <c r="H122" i="2"/>
  <c r="N122" i="2" s="1"/>
  <c r="O122" i="2" s="1"/>
  <c r="P122" i="2"/>
  <c r="Q122" i="2" s="1"/>
  <c r="K140" i="2"/>
  <c r="AD140" i="2"/>
  <c r="M140" i="2"/>
  <c r="P140" i="2" s="1"/>
  <c r="Q140" i="2" s="1"/>
  <c r="L140" i="2"/>
  <c r="T140" i="2"/>
  <c r="H141" i="2"/>
  <c r="N141" i="2" s="1"/>
  <c r="O141" i="2" s="1"/>
  <c r="P141" i="2"/>
  <c r="Q141" i="2" s="1"/>
  <c r="K152" i="2"/>
  <c r="AD152" i="2"/>
  <c r="T152" i="2"/>
  <c r="P152" i="2" s="1"/>
  <c r="Q152" i="2" s="1"/>
  <c r="M152" i="2"/>
  <c r="L152" i="2"/>
  <c r="H153" i="2"/>
  <c r="I153" i="2" s="1"/>
  <c r="AA162" i="2"/>
  <c r="AE162" i="2" s="1"/>
  <c r="AA169" i="2"/>
  <c r="AA177" i="2"/>
  <c r="AE177" i="2" s="1"/>
  <c r="AB185" i="2"/>
  <c r="AB192" i="2"/>
  <c r="T222" i="2"/>
  <c r="M222" i="2"/>
  <c r="L222" i="2"/>
  <c r="K222" i="2"/>
  <c r="AD222" i="2"/>
  <c r="AA109" i="2"/>
  <c r="AE109" i="2" s="1"/>
  <c r="AB110" i="2"/>
  <c r="AA121" i="2"/>
  <c r="AB122" i="2"/>
  <c r="AA140" i="2"/>
  <c r="AA152" i="2"/>
  <c r="H162" i="2"/>
  <c r="N162" i="2" s="1"/>
  <c r="O162" i="2" s="1"/>
  <c r="P162" i="2"/>
  <c r="Q162" i="2" s="1"/>
  <c r="H169" i="2"/>
  <c r="N169" i="2" s="1"/>
  <c r="O169" i="2" s="1"/>
  <c r="P169" i="2"/>
  <c r="Q169" i="2" s="1"/>
  <c r="H177" i="2"/>
  <c r="N177" i="2" s="1"/>
  <c r="O177" i="2" s="1"/>
  <c r="P177" i="2"/>
  <c r="Q177" i="2" s="1"/>
  <c r="K188" i="2"/>
  <c r="T188" i="2"/>
  <c r="M84" i="2"/>
  <c r="L84" i="2"/>
  <c r="K84" i="2"/>
  <c r="AD84" i="2"/>
  <c r="T84" i="2"/>
  <c r="P84" i="2" s="1"/>
  <c r="Q84" i="2" s="1"/>
  <c r="P85" i="2"/>
  <c r="Q85" i="2" s="1"/>
  <c r="H85" i="2"/>
  <c r="N85" i="2" s="1"/>
  <c r="O85" i="2" s="1"/>
  <c r="M96" i="2"/>
  <c r="L96" i="2"/>
  <c r="K96" i="2"/>
  <c r="AD96" i="2"/>
  <c r="T96" i="2"/>
  <c r="H97" i="2"/>
  <c r="AD108" i="2"/>
  <c r="T108" i="2"/>
  <c r="P108" i="2" s="1"/>
  <c r="Q108" i="2" s="1"/>
  <c r="M108" i="2"/>
  <c r="L108" i="2"/>
  <c r="K108" i="2"/>
  <c r="H109" i="2"/>
  <c r="N109" i="2" s="1"/>
  <c r="O109" i="2" s="1"/>
  <c r="P109" i="2"/>
  <c r="Q109" i="2" s="1"/>
  <c r="AD120" i="2"/>
  <c r="T120" i="2"/>
  <c r="P120" i="2" s="1"/>
  <c r="Q120" i="2" s="1"/>
  <c r="M120" i="2"/>
  <c r="L120" i="2"/>
  <c r="K120" i="2"/>
  <c r="H121" i="2"/>
  <c r="N121" i="2" s="1"/>
  <c r="O121" i="2" s="1"/>
  <c r="AD139" i="2"/>
  <c r="T139" i="2"/>
  <c r="P139" i="2" s="1"/>
  <c r="Q139" i="2" s="1"/>
  <c r="M139" i="2"/>
  <c r="L139" i="2"/>
  <c r="K139" i="2"/>
  <c r="H140" i="2"/>
  <c r="AD151" i="2"/>
  <c r="M151" i="2"/>
  <c r="T151" i="2"/>
  <c r="L151" i="2"/>
  <c r="K151" i="2"/>
  <c r="H152" i="2"/>
  <c r="L161" i="2"/>
  <c r="AD161" i="2"/>
  <c r="T161" i="2"/>
  <c r="M161" i="2"/>
  <c r="K161" i="2"/>
  <c r="AB162" i="2"/>
  <c r="AD168" i="2"/>
  <c r="M168" i="2"/>
  <c r="K168" i="2"/>
  <c r="T168" i="2"/>
  <c r="P168" i="2" s="1"/>
  <c r="Q168" i="2" s="1"/>
  <c r="L168" i="2"/>
  <c r="AD176" i="2"/>
  <c r="T176" i="2"/>
  <c r="M176" i="2"/>
  <c r="L176" i="2"/>
  <c r="K176" i="2"/>
  <c r="T194" i="2"/>
  <c r="K194" i="2"/>
  <c r="H308" i="2"/>
  <c r="I308" i="2" s="1"/>
  <c r="AA120" i="2"/>
  <c r="AE120" i="2" s="1"/>
  <c r="AA139" i="2"/>
  <c r="I139" i="2"/>
  <c r="AB140" i="2"/>
  <c r="AA151" i="2"/>
  <c r="AE151" i="2" s="1"/>
  <c r="I151" i="2"/>
  <c r="AB152" i="2"/>
  <c r="AA161" i="2"/>
  <c r="H168" i="2"/>
  <c r="AA176" i="2"/>
  <c r="AA194" i="2"/>
  <c r="H208" i="2"/>
  <c r="AD150" i="2"/>
  <c r="L150" i="2"/>
  <c r="K150" i="2"/>
  <c r="T150" i="2"/>
  <c r="P150" i="2" s="1"/>
  <c r="Q150" i="2" s="1"/>
  <c r="M150" i="2"/>
  <c r="H151" i="2"/>
  <c r="N151" i="2" s="1"/>
  <c r="O151" i="2" s="1"/>
  <c r="P151" i="2"/>
  <c r="Q151" i="2" s="1"/>
  <c r="H161" i="2"/>
  <c r="N161" i="2" s="1"/>
  <c r="O161" i="2" s="1"/>
  <c r="P161" i="2"/>
  <c r="Q161" i="2" s="1"/>
  <c r="AD167" i="2"/>
  <c r="T167" i="2"/>
  <c r="P167" i="2" s="1"/>
  <c r="Q167" i="2" s="1"/>
  <c r="M167" i="2"/>
  <c r="L167" i="2"/>
  <c r="K167" i="2"/>
  <c r="AB168" i="2"/>
  <c r="H176" i="2"/>
  <c r="P176" i="2"/>
  <c r="Q176" i="2" s="1"/>
  <c r="H194" i="2"/>
  <c r="I194" i="2" s="1"/>
  <c r="T196" i="2"/>
  <c r="K196" i="2"/>
  <c r="K216" i="2"/>
  <c r="AD216" i="2"/>
  <c r="L216" i="2"/>
  <c r="M216" i="2"/>
  <c r="T216" i="2"/>
  <c r="H268" i="2"/>
  <c r="AA138" i="2"/>
  <c r="AE138" i="2" s="1"/>
  <c r="AB139" i="2"/>
  <c r="AA150" i="2"/>
  <c r="AE150" i="2" s="1"/>
  <c r="AB151" i="2"/>
  <c r="AD160" i="2"/>
  <c r="L160" i="2"/>
  <c r="K160" i="2"/>
  <c r="T160" i="2"/>
  <c r="P160" i="2" s="1"/>
  <c r="Q160" i="2" s="1"/>
  <c r="M160" i="2"/>
  <c r="AA167" i="2"/>
  <c r="T175" i="2"/>
  <c r="P175" i="2" s="1"/>
  <c r="Q175" i="2" s="1"/>
  <c r="AD175" i="2"/>
  <c r="M175" i="2"/>
  <c r="L175" i="2"/>
  <c r="K175" i="2"/>
  <c r="AB176" i="2"/>
  <c r="T191" i="2"/>
  <c r="K191" i="2"/>
  <c r="AB194" i="2"/>
  <c r="AA196" i="2"/>
  <c r="I196" i="2"/>
  <c r="AD106" i="2"/>
  <c r="M106" i="2"/>
  <c r="L106" i="2"/>
  <c r="K106" i="2"/>
  <c r="T106" i="2"/>
  <c r="P106" i="2" s="1"/>
  <c r="Q106" i="2" s="1"/>
  <c r="H107" i="2"/>
  <c r="I107" i="2" s="1"/>
  <c r="AD118" i="2"/>
  <c r="T118" i="2"/>
  <c r="P118" i="2" s="1"/>
  <c r="Q118" i="2" s="1"/>
  <c r="M118" i="2"/>
  <c r="L118" i="2"/>
  <c r="K118" i="2"/>
  <c r="H119" i="2"/>
  <c r="AD130" i="2"/>
  <c r="T130" i="2"/>
  <c r="P130" i="2" s="1"/>
  <c r="Q130" i="2" s="1"/>
  <c r="M130" i="2"/>
  <c r="L130" i="2"/>
  <c r="K130" i="2"/>
  <c r="H131" i="2"/>
  <c r="AD137" i="2"/>
  <c r="T137" i="2"/>
  <c r="P137" i="2" s="1"/>
  <c r="Q137" i="2" s="1"/>
  <c r="M137" i="2"/>
  <c r="L137" i="2"/>
  <c r="K137" i="2"/>
  <c r="H138" i="2"/>
  <c r="P138" i="2"/>
  <c r="Q138" i="2" s="1"/>
  <c r="AD149" i="2"/>
  <c r="T149" i="2"/>
  <c r="P149" i="2" s="1"/>
  <c r="Q149" i="2" s="1"/>
  <c r="M149" i="2"/>
  <c r="L149" i="2"/>
  <c r="K149" i="2"/>
  <c r="H150" i="2"/>
  <c r="N150" i="2" s="1"/>
  <c r="O150" i="2" s="1"/>
  <c r="AA160" i="2"/>
  <c r="H167" i="2"/>
  <c r="AA175" i="2"/>
  <c r="AE175" i="2" s="1"/>
  <c r="I175" i="2"/>
  <c r="AA191" i="2"/>
  <c r="I191" i="2"/>
  <c r="H196" i="2"/>
  <c r="AA203" i="2"/>
  <c r="I203" i="2"/>
  <c r="H223" i="2"/>
  <c r="T255" i="2"/>
  <c r="K255" i="2"/>
  <c r="T313" i="2"/>
  <c r="K313" i="2"/>
  <c r="I197" i="2"/>
  <c r="AA197" i="2"/>
  <c r="AB197" i="2" s="1"/>
  <c r="T203" i="2"/>
  <c r="K203" i="2"/>
  <c r="H204" i="2"/>
  <c r="I204" i="2" s="1"/>
  <c r="I208" i="2"/>
  <c r="AA208" i="2"/>
  <c r="AA213" i="2"/>
  <c r="AB214" i="2"/>
  <c r="AA225" i="2"/>
  <c r="T242" i="2"/>
  <c r="K242" i="2"/>
  <c r="H243" i="2"/>
  <c r="AA249" i="2"/>
  <c r="I249" i="2"/>
  <c r="AB262" i="2"/>
  <c r="AA268" i="2"/>
  <c r="AB268" i="2" s="1"/>
  <c r="I268" i="2"/>
  <c r="AA274" i="2"/>
  <c r="I274" i="2"/>
  <c r="H281" i="2"/>
  <c r="AA293" i="2"/>
  <c r="AB295" i="2"/>
  <c r="AA308" i="2"/>
  <c r="AA315" i="2"/>
  <c r="AA372" i="2"/>
  <c r="AD223" i="2"/>
  <c r="T223" i="2"/>
  <c r="P223" i="2" s="1"/>
  <c r="Q223" i="2" s="1"/>
  <c r="M223" i="2"/>
  <c r="L223" i="2"/>
  <c r="K223" i="2"/>
  <c r="P224" i="2"/>
  <c r="Q224" i="2" s="1"/>
  <c r="H224" i="2"/>
  <c r="N224" i="2" s="1"/>
  <c r="O224" i="2" s="1"/>
  <c r="AB242" i="2"/>
  <c r="T248" i="2"/>
  <c r="K248" i="2"/>
  <c r="H255" i="2"/>
  <c r="H261" i="2"/>
  <c r="T267" i="2"/>
  <c r="K267" i="2"/>
  <c r="T273" i="2"/>
  <c r="K273" i="2"/>
  <c r="T283" i="2"/>
  <c r="K283" i="2"/>
  <c r="T288" i="2"/>
  <c r="K288" i="2"/>
  <c r="AA299" i="2"/>
  <c r="H301" i="2"/>
  <c r="N301" i="2" s="1"/>
  <c r="O301" i="2" s="1"/>
  <c r="P301" i="2"/>
  <c r="Q301" i="2" s="1"/>
  <c r="H313" i="2"/>
  <c r="K330" i="2"/>
  <c r="T330" i="2"/>
  <c r="AA223" i="2"/>
  <c r="AE223" i="2" s="1"/>
  <c r="AA248" i="2"/>
  <c r="I248" i="2"/>
  <c r="AB255" i="2"/>
  <c r="AB261" i="2"/>
  <c r="AA267" i="2"/>
  <c r="AA273" i="2"/>
  <c r="AA283" i="2"/>
  <c r="AA288" i="2"/>
  <c r="H299" i="2"/>
  <c r="I299" i="2" s="1"/>
  <c r="AB301" i="2"/>
  <c r="AB313" i="2"/>
  <c r="H248" i="2"/>
  <c r="T254" i="2"/>
  <c r="K254" i="2"/>
  <c r="T260" i="2"/>
  <c r="K260" i="2"/>
  <c r="H267" i="2"/>
  <c r="H273" i="2"/>
  <c r="H283" i="2"/>
  <c r="H288" i="2"/>
  <c r="AB299" i="2"/>
  <c r="AA222" i="2"/>
  <c r="AB223" i="2"/>
  <c r="AB248" i="2"/>
  <c r="AA254" i="2"/>
  <c r="AA260" i="2"/>
  <c r="T318" i="2"/>
  <c r="K318" i="2"/>
  <c r="T221" i="2"/>
  <c r="P221" i="2" s="1"/>
  <c r="Q221" i="2" s="1"/>
  <c r="M221" i="2"/>
  <c r="L221" i="2"/>
  <c r="K221" i="2"/>
  <c r="AD221" i="2"/>
  <c r="P222" i="2"/>
  <c r="Q222" i="2" s="1"/>
  <c r="H222" i="2"/>
  <c r="N222" i="2" s="1"/>
  <c r="O222" i="2" s="1"/>
  <c r="T247" i="2"/>
  <c r="K247" i="2"/>
  <c r="H254" i="2"/>
  <c r="H260" i="2"/>
  <c r="T266" i="2"/>
  <c r="K266" i="2"/>
  <c r="T272" i="2"/>
  <c r="K272" i="2"/>
  <c r="K280" i="2"/>
  <c r="T280" i="2"/>
  <c r="H316" i="2"/>
  <c r="I316" i="2" s="1"/>
  <c r="T240" i="2"/>
  <c r="K240" i="2"/>
  <c r="AA247" i="2"/>
  <c r="AB254" i="2"/>
  <c r="AB260" i="2"/>
  <c r="I266" i="2"/>
  <c r="AA266" i="2"/>
  <c r="AA272" i="2"/>
  <c r="K277" i="2"/>
  <c r="T277" i="2"/>
  <c r="AA280" i="2"/>
  <c r="AA285" i="2"/>
  <c r="I285" i="2"/>
  <c r="M232" i="2"/>
  <c r="L232" i="2"/>
  <c r="K232" i="2"/>
  <c r="AD232" i="2"/>
  <c r="T232" i="2"/>
  <c r="AA240" i="2"/>
  <c r="H247" i="2"/>
  <c r="T253" i="2"/>
  <c r="K253" i="2"/>
  <c r="T259" i="2"/>
  <c r="K259" i="2"/>
  <c r="H266" i="2"/>
  <c r="H272" i="2"/>
  <c r="AA277" i="2"/>
  <c r="H280" i="2"/>
  <c r="H285" i="2"/>
  <c r="T309" i="2"/>
  <c r="K309" i="2"/>
  <c r="AA232" i="2"/>
  <c r="AE232" i="2" s="1"/>
  <c r="K239" i="2"/>
  <c r="T239" i="2"/>
  <c r="H240" i="2"/>
  <c r="AB247" i="2"/>
  <c r="AA253" i="2"/>
  <c r="I259" i="2"/>
  <c r="AA259" i="2"/>
  <c r="AB266" i="2"/>
  <c r="AB272" i="2"/>
  <c r="H277" i="2"/>
  <c r="I277" i="2" s="1"/>
  <c r="M294" i="2"/>
  <c r="AD294" i="2"/>
  <c r="T294" i="2"/>
  <c r="L294" i="2"/>
  <c r="K294" i="2"/>
  <c r="H309" i="2"/>
  <c r="H355" i="2"/>
  <c r="I355" i="2" s="1"/>
  <c r="AA424" i="2"/>
  <c r="M231" i="2"/>
  <c r="L231" i="2"/>
  <c r="K231" i="2"/>
  <c r="AD231" i="2"/>
  <c r="T231" i="2"/>
  <c r="P232" i="2"/>
  <c r="Q232" i="2" s="1"/>
  <c r="H232" i="2"/>
  <c r="AA239" i="2"/>
  <c r="AB240" i="2"/>
  <c r="T246" i="2"/>
  <c r="K246" i="2"/>
  <c r="H253" i="2"/>
  <c r="I253" i="2" s="1"/>
  <c r="H259" i="2"/>
  <c r="K265" i="2"/>
  <c r="T265" i="2"/>
  <c r="T271" i="2"/>
  <c r="K271" i="2"/>
  <c r="AA294" i="2"/>
  <c r="AE294" i="2" s="1"/>
  <c r="M337" i="2"/>
  <c r="P337" i="2" s="1"/>
  <c r="Q337" i="2" s="1"/>
  <c r="L337" i="2"/>
  <c r="K337" i="2"/>
  <c r="AD337" i="2"/>
  <c r="T337" i="2"/>
  <c r="AB220" i="2"/>
  <c r="AA231" i="2"/>
  <c r="K238" i="2"/>
  <c r="T238" i="2"/>
  <c r="H239" i="2"/>
  <c r="I239" i="2" s="1"/>
  <c r="I246" i="2"/>
  <c r="AA246" i="2"/>
  <c r="AB246" i="2" s="1"/>
  <c r="AB259" i="2"/>
  <c r="AA265" i="2"/>
  <c r="AB265" i="2" s="1"/>
  <c r="I271" i="2"/>
  <c r="AA271" i="2"/>
  <c r="M292" i="2"/>
  <c r="P292" i="2" s="1"/>
  <c r="Q292" i="2" s="1"/>
  <c r="L292" i="2"/>
  <c r="K292" i="2"/>
  <c r="AD292" i="2"/>
  <c r="T292" i="2"/>
  <c r="P294" i="2"/>
  <c r="Q294" i="2" s="1"/>
  <c r="H294" i="2"/>
  <c r="N294" i="2" s="1"/>
  <c r="O294" i="2" s="1"/>
  <c r="AA337" i="2"/>
  <c r="AE337" i="2" s="1"/>
  <c r="M218" i="2"/>
  <c r="L218" i="2"/>
  <c r="K218" i="2"/>
  <c r="T218" i="2"/>
  <c r="P218" i="2" s="1"/>
  <c r="Q218" i="2" s="1"/>
  <c r="AD218" i="2"/>
  <c r="P219" i="2"/>
  <c r="Q219" i="2" s="1"/>
  <c r="H219" i="2"/>
  <c r="N219" i="2" s="1"/>
  <c r="O219" i="2" s="1"/>
  <c r="M230" i="2"/>
  <c r="L230" i="2"/>
  <c r="K230" i="2"/>
  <c r="AD230" i="2"/>
  <c r="T230" i="2"/>
  <c r="P230" i="2" s="1"/>
  <c r="Q230" i="2" s="1"/>
  <c r="P231" i="2"/>
  <c r="Q231" i="2" s="1"/>
  <c r="H231" i="2"/>
  <c r="I238" i="2"/>
  <c r="AA238" i="2"/>
  <c r="AB239" i="2"/>
  <c r="H246" i="2"/>
  <c r="K252" i="2"/>
  <c r="T252" i="2"/>
  <c r="T258" i="2"/>
  <c r="K258" i="2"/>
  <c r="H265" i="2"/>
  <c r="I265" i="2" s="1"/>
  <c r="H271" i="2"/>
  <c r="T282" i="2"/>
  <c r="K282" i="2"/>
  <c r="AA292" i="2"/>
  <c r="AE292" i="2" s="1"/>
  <c r="H322" i="2"/>
  <c r="AA339" i="2"/>
  <c r="I190" i="2"/>
  <c r="AA190" i="2"/>
  <c r="AB190" i="2" s="1"/>
  <c r="I218" i="2"/>
  <c r="AA218" i="2"/>
  <c r="AE218" i="2" s="1"/>
  <c r="AB219" i="2"/>
  <c r="AA230" i="2"/>
  <c r="AB231" i="2"/>
  <c r="K237" i="2"/>
  <c r="T237" i="2"/>
  <c r="H238" i="2"/>
  <c r="H252" i="2"/>
  <c r="I258" i="2"/>
  <c r="AA258" i="2"/>
  <c r="AB271" i="2"/>
  <c r="AA282" i="2"/>
  <c r="H292" i="2"/>
  <c r="I292" i="2" s="1"/>
  <c r="AD300" i="2"/>
  <c r="T300" i="2"/>
  <c r="M300" i="2"/>
  <c r="L300" i="2"/>
  <c r="K300" i="2"/>
  <c r="P339" i="2"/>
  <c r="Q339" i="2" s="1"/>
  <c r="H339" i="2"/>
  <c r="N339" i="2" s="1"/>
  <c r="O339" i="2" s="1"/>
  <c r="M210" i="2"/>
  <c r="L210" i="2"/>
  <c r="K210" i="2"/>
  <c r="AD210" i="2"/>
  <c r="T210" i="2"/>
  <c r="P210" i="2" s="1"/>
  <c r="Q210" i="2" s="1"/>
  <c r="M217" i="2"/>
  <c r="L217" i="2"/>
  <c r="K217" i="2"/>
  <c r="T217" i="2"/>
  <c r="P217" i="2" s="1"/>
  <c r="Q217" i="2" s="1"/>
  <c r="AD217" i="2"/>
  <c r="H218" i="2"/>
  <c r="M229" i="2"/>
  <c r="L229" i="2"/>
  <c r="K229" i="2"/>
  <c r="AD229" i="2"/>
  <c r="T229" i="2"/>
  <c r="H230" i="2"/>
  <c r="I230" i="2" s="1"/>
  <c r="AA237" i="2"/>
  <c r="K245" i="2"/>
  <c r="T245" i="2"/>
  <c r="H258" i="2"/>
  <c r="K264" i="2"/>
  <c r="T264" i="2"/>
  <c r="T270" i="2"/>
  <c r="K270" i="2"/>
  <c r="K276" i="2"/>
  <c r="T276" i="2"/>
  <c r="H282" i="2"/>
  <c r="H287" i="2"/>
  <c r="M298" i="2"/>
  <c r="L298" i="2"/>
  <c r="K298" i="2"/>
  <c r="T298" i="2"/>
  <c r="AD298" i="2"/>
  <c r="AA300" i="2"/>
  <c r="AE300" i="2" s="1"/>
  <c r="AB339" i="2"/>
  <c r="AA210" i="2"/>
  <c r="I217" i="2"/>
  <c r="AA217" i="2"/>
  <c r="AA229" i="2"/>
  <c r="AE229" i="2" s="1"/>
  <c r="K236" i="2"/>
  <c r="T236" i="2"/>
  <c r="H237" i="2"/>
  <c r="I245" i="2"/>
  <c r="AA245" i="2"/>
  <c r="K251" i="2"/>
  <c r="T251" i="2"/>
  <c r="AB258" i="2"/>
  <c r="H264" i="2"/>
  <c r="AA270" i="2"/>
  <c r="H276" i="2"/>
  <c r="K279" i="2"/>
  <c r="T279" i="2"/>
  <c r="AB282" i="2"/>
  <c r="AA298" i="2"/>
  <c r="K228" i="2"/>
  <c r="AD228" i="2"/>
  <c r="L228" i="2"/>
  <c r="T228" i="2"/>
  <c r="M228" i="2"/>
  <c r="H229" i="2"/>
  <c r="N229" i="2" s="1"/>
  <c r="O229" i="2" s="1"/>
  <c r="P229" i="2"/>
  <c r="Q229" i="2" s="1"/>
  <c r="K235" i="2"/>
  <c r="T235" i="2"/>
  <c r="AA236" i="2"/>
  <c r="H245" i="2"/>
  <c r="H251" i="2"/>
  <c r="I251" i="2" s="1"/>
  <c r="K257" i="2"/>
  <c r="T257" i="2"/>
  <c r="H270" i="2"/>
  <c r="AA279" i="2"/>
  <c r="T284" i="2"/>
  <c r="K284" i="2"/>
  <c r="P298" i="2"/>
  <c r="Q298" i="2" s="1"/>
  <c r="H298" i="2"/>
  <c r="I298" i="2" s="1"/>
  <c r="AA158" i="2"/>
  <c r="AB158" i="2" s="1"/>
  <c r="AB159" i="2"/>
  <c r="AA168" i="2"/>
  <c r="AB169" i="2"/>
  <c r="I188" i="2"/>
  <c r="AA188" i="2"/>
  <c r="AA200" i="2"/>
  <c r="AB210" i="2"/>
  <c r="AA216" i="2"/>
  <c r="AE216" i="2" s="1"/>
  <c r="AB217" i="2"/>
  <c r="AA228" i="2"/>
  <c r="AB229" i="2"/>
  <c r="I235" i="2"/>
  <c r="AA235" i="2"/>
  <c r="H236" i="2"/>
  <c r="AB245" i="2"/>
  <c r="AA257" i="2"/>
  <c r="K263" i="2"/>
  <c r="T263" i="2"/>
  <c r="AB270" i="2"/>
  <c r="H279" i="2"/>
  <c r="I279" i="2" s="1"/>
  <c r="AA284" i="2"/>
  <c r="K310" i="2"/>
  <c r="T310" i="2"/>
  <c r="T312" i="2"/>
  <c r="K312" i="2"/>
  <c r="H325" i="2"/>
  <c r="I325" i="2" s="1"/>
  <c r="H188" i="2"/>
  <c r="K199" i="2"/>
  <c r="T199" i="2"/>
  <c r="H200" i="2"/>
  <c r="I200" i="2" s="1"/>
  <c r="AD215" i="2"/>
  <c r="M215" i="2"/>
  <c r="T215" i="2"/>
  <c r="L215" i="2"/>
  <c r="K215" i="2"/>
  <c r="H216" i="2"/>
  <c r="N216" i="2" s="1"/>
  <c r="O216" i="2" s="1"/>
  <c r="P216" i="2"/>
  <c r="Q216" i="2" s="1"/>
  <c r="AD227" i="2"/>
  <c r="T227" i="2"/>
  <c r="P227" i="2" s="1"/>
  <c r="Q227" i="2" s="1"/>
  <c r="M227" i="2"/>
  <c r="L227" i="2"/>
  <c r="K227" i="2"/>
  <c r="H228" i="2"/>
  <c r="P228" i="2"/>
  <c r="Q228" i="2" s="1"/>
  <c r="H235" i="2"/>
  <c r="AB236" i="2"/>
  <c r="T244" i="2"/>
  <c r="K244" i="2"/>
  <c r="T250" i="2"/>
  <c r="K250" i="2"/>
  <c r="H257" i="2"/>
  <c r="H263" i="2"/>
  <c r="I263" i="2" s="1"/>
  <c r="T269" i="2"/>
  <c r="K269" i="2"/>
  <c r="AB279" i="2"/>
  <c r="H284" i="2"/>
  <c r="AA310" i="2"/>
  <c r="AA312" i="2"/>
  <c r="AA199" i="2"/>
  <c r="AB199" i="2" s="1"/>
  <c r="AB200" i="2"/>
  <c r="AA215" i="2"/>
  <c r="AE215" i="2" s="1"/>
  <c r="I215" i="2"/>
  <c r="AB216" i="2"/>
  <c r="AA227" i="2"/>
  <c r="AB228" i="2"/>
  <c r="AB235" i="2"/>
  <c r="AA244" i="2"/>
  <c r="I244" i="2"/>
  <c r="AA250" i="2"/>
  <c r="AB257" i="2"/>
  <c r="AA269" i="2"/>
  <c r="K275" i="2"/>
  <c r="T275" i="2"/>
  <c r="H310" i="2"/>
  <c r="H312" i="2"/>
  <c r="M178" i="2"/>
  <c r="L178" i="2"/>
  <c r="K178" i="2"/>
  <c r="AD178" i="2"/>
  <c r="T178" i="2"/>
  <c r="P178" i="2" s="1"/>
  <c r="Q178" i="2" s="1"/>
  <c r="P179" i="2"/>
  <c r="Q179" i="2" s="1"/>
  <c r="H179" i="2"/>
  <c r="N179" i="2" s="1"/>
  <c r="O179" i="2" s="1"/>
  <c r="T198" i="2"/>
  <c r="K198" i="2"/>
  <c r="H199" i="2"/>
  <c r="L214" i="2"/>
  <c r="K214" i="2"/>
  <c r="AD214" i="2"/>
  <c r="T214" i="2"/>
  <c r="M214" i="2"/>
  <c r="H215" i="2"/>
  <c r="P215" i="2"/>
  <c r="Q215" i="2" s="1"/>
  <c r="AD226" i="2"/>
  <c r="T226" i="2"/>
  <c r="P226" i="2" s="1"/>
  <c r="Q226" i="2" s="1"/>
  <c r="M226" i="2"/>
  <c r="L226" i="2"/>
  <c r="K226" i="2"/>
  <c r="H227" i="2"/>
  <c r="I227" i="2" s="1"/>
  <c r="H244" i="2"/>
  <c r="H250" i="2"/>
  <c r="I250" i="2" s="1"/>
  <c r="T256" i="2"/>
  <c r="K256" i="2"/>
  <c r="T262" i="2"/>
  <c r="K262" i="2"/>
  <c r="H269" i="2"/>
  <c r="AD295" i="2"/>
  <c r="T295" i="2"/>
  <c r="M295" i="2"/>
  <c r="L295" i="2"/>
  <c r="K295" i="2"/>
  <c r="AB312" i="2"/>
  <c r="T366" i="2"/>
  <c r="K366" i="2"/>
  <c r="AA198" i="2"/>
  <c r="I198" i="2"/>
  <c r="K204" i="2"/>
  <c r="T204" i="2"/>
  <c r="AA214" i="2"/>
  <c r="AE214" i="2" s="1"/>
  <c r="AA226" i="2"/>
  <c r="AB227" i="2"/>
  <c r="T243" i="2"/>
  <c r="K243" i="2"/>
  <c r="AB244" i="2"/>
  <c r="AA256" i="2"/>
  <c r="AA262" i="2"/>
  <c r="I262" i="2"/>
  <c r="AB269" i="2"/>
  <c r="T281" i="2"/>
  <c r="K281" i="2"/>
  <c r="AA295" i="2"/>
  <c r="T197" i="2"/>
  <c r="K197" i="2"/>
  <c r="H198" i="2"/>
  <c r="AA204" i="2"/>
  <c r="AB204" i="2" s="1"/>
  <c r="AD208" i="2"/>
  <c r="T208" i="2"/>
  <c r="P208" i="2" s="1"/>
  <c r="Q208" i="2" s="1"/>
  <c r="M208" i="2"/>
  <c r="K208" i="2"/>
  <c r="L208" i="2"/>
  <c r="AD213" i="2"/>
  <c r="T213" i="2"/>
  <c r="P213" i="2" s="1"/>
  <c r="L213" i="2"/>
  <c r="M213" i="2"/>
  <c r="K213" i="2"/>
  <c r="P214" i="2"/>
  <c r="Q214" i="2" s="1"/>
  <c r="H214" i="2"/>
  <c r="AD225" i="2"/>
  <c r="T225" i="2"/>
  <c r="P225" i="2" s="1"/>
  <c r="Q225" i="2" s="1"/>
  <c r="M225" i="2"/>
  <c r="L225" i="2"/>
  <c r="K225" i="2"/>
  <c r="H226" i="2"/>
  <c r="AA243" i="2"/>
  <c r="AB243" i="2" s="1"/>
  <c r="I243" i="2"/>
  <c r="T249" i="2"/>
  <c r="K249" i="2"/>
  <c r="H256" i="2"/>
  <c r="I256" i="2" s="1"/>
  <c r="H262" i="2"/>
  <c r="T268" i="2"/>
  <c r="K268" i="2"/>
  <c r="T274" i="2"/>
  <c r="K274" i="2"/>
  <c r="AA281" i="2"/>
  <c r="AB281" i="2" s="1"/>
  <c r="AA291" i="2"/>
  <c r="K293" i="2"/>
  <c r="T293" i="2"/>
  <c r="M293" i="2"/>
  <c r="AD293" i="2"/>
  <c r="L293" i="2"/>
  <c r="P295" i="2"/>
  <c r="Q295" i="2" s="1"/>
  <c r="H295" i="2"/>
  <c r="N295" i="2" s="1"/>
  <c r="O295" i="2" s="1"/>
  <c r="T308" i="2"/>
  <c r="K308" i="2"/>
  <c r="T315" i="2"/>
  <c r="K315" i="2"/>
  <c r="T362" i="2"/>
  <c r="K362" i="2"/>
  <c r="AA366" i="2"/>
  <c r="AB372" i="2"/>
  <c r="AA330" i="2"/>
  <c r="T332" i="2"/>
  <c r="K332" i="2"/>
  <c r="H337" i="2"/>
  <c r="AA362" i="2"/>
  <c r="H366" i="2"/>
  <c r="H330" i="2"/>
  <c r="AA332" i="2"/>
  <c r="AB337" i="2"/>
  <c r="K353" i="2"/>
  <c r="T353" i="2"/>
  <c r="H362" i="2"/>
  <c r="I362" i="2" s="1"/>
  <c r="AB366" i="2"/>
  <c r="AB330" i="2"/>
  <c r="H332" i="2"/>
  <c r="I353" i="2"/>
  <c r="AA353" i="2"/>
  <c r="AB332" i="2"/>
  <c r="AA377" i="2"/>
  <c r="AD321" i="2"/>
  <c r="T321" i="2"/>
  <c r="M321" i="2"/>
  <c r="L321" i="2"/>
  <c r="K321" i="2"/>
  <c r="AA321" i="2"/>
  <c r="AB321" i="2" s="1"/>
  <c r="AA356" i="2"/>
  <c r="T360" i="2"/>
  <c r="K360" i="2"/>
  <c r="H321" i="2"/>
  <c r="N321" i="2" s="1"/>
  <c r="AA342" i="2"/>
  <c r="AE342" i="2" s="1"/>
  <c r="H356" i="2"/>
  <c r="AA360" i="2"/>
  <c r="AA373" i="2"/>
  <c r="T432" i="2"/>
  <c r="K432" i="2"/>
  <c r="AD340" i="2"/>
  <c r="T340" i="2"/>
  <c r="M340" i="2"/>
  <c r="L340" i="2"/>
  <c r="K340" i="2"/>
  <c r="P342" i="2"/>
  <c r="Q342" i="2" s="1"/>
  <c r="H342" i="2"/>
  <c r="AB356" i="2"/>
  <c r="H360" i="2"/>
  <c r="I360" i="2" s="1"/>
  <c r="T367" i="2"/>
  <c r="K367" i="2"/>
  <c r="H373" i="2"/>
  <c r="AA340" i="2"/>
  <c r="AE340" i="2" s="1"/>
  <c r="AB342" i="2"/>
  <c r="AA367" i="2"/>
  <c r="AB373" i="2"/>
  <c r="K329" i="2"/>
  <c r="T329" i="2"/>
  <c r="T338" i="2"/>
  <c r="P338" i="2" s="1"/>
  <c r="Q338" i="2" s="1"/>
  <c r="M338" i="2"/>
  <c r="L338" i="2"/>
  <c r="K338" i="2"/>
  <c r="AD338" i="2"/>
  <c r="P340" i="2"/>
  <c r="Q340" i="2" s="1"/>
  <c r="H340" i="2"/>
  <c r="N340" i="2" s="1"/>
  <c r="O340" i="2" s="1"/>
  <c r="H367" i="2"/>
  <c r="T378" i="2"/>
  <c r="K378" i="2"/>
  <c r="T326" i="2"/>
  <c r="K326" i="2"/>
  <c r="AA329" i="2"/>
  <c r="M336" i="2"/>
  <c r="K336" i="2"/>
  <c r="AD336" i="2"/>
  <c r="T336" i="2"/>
  <c r="L336" i="2"/>
  <c r="AA338" i="2"/>
  <c r="AB340" i="2"/>
  <c r="M348" i="2"/>
  <c r="L348" i="2"/>
  <c r="K348" i="2"/>
  <c r="AD348" i="2"/>
  <c r="T348" i="2"/>
  <c r="P348" i="2" s="1"/>
  <c r="Q348" i="2" s="1"/>
  <c r="T354" i="2"/>
  <c r="K354" i="2"/>
  <c r="AB367" i="2"/>
  <c r="AA326" i="2"/>
  <c r="AB329" i="2"/>
  <c r="AA336" i="2"/>
  <c r="H338" i="2"/>
  <c r="I338" i="2" s="1"/>
  <c r="AA348" i="2"/>
  <c r="AA354" i="2"/>
  <c r="AB363" i="2"/>
  <c r="T385" i="2"/>
  <c r="K385" i="2"/>
  <c r="H278" i="2"/>
  <c r="K287" i="2"/>
  <c r="T287" i="2"/>
  <c r="AB292" i="2"/>
  <c r="H326" i="2"/>
  <c r="T331" i="2"/>
  <c r="K331" i="2"/>
  <c r="AB338" i="2"/>
  <c r="H354" i="2"/>
  <c r="I354" i="2" s="1"/>
  <c r="H407" i="2"/>
  <c r="AB278" i="2"/>
  <c r="I287" i="2"/>
  <c r="AA287" i="2"/>
  <c r="M291" i="2"/>
  <c r="L291" i="2"/>
  <c r="K291" i="2"/>
  <c r="AD291" i="2"/>
  <c r="T291" i="2"/>
  <c r="P291" i="2" s="1"/>
  <c r="AD297" i="2"/>
  <c r="L297" i="2"/>
  <c r="K297" i="2"/>
  <c r="T297" i="2"/>
  <c r="M297" i="2"/>
  <c r="AA331" i="2"/>
  <c r="T409" i="2"/>
  <c r="K409" i="2"/>
  <c r="I297" i="2"/>
  <c r="AA297" i="2"/>
  <c r="K307" i="2"/>
  <c r="T307" i="2"/>
  <c r="T311" i="2"/>
  <c r="K311" i="2"/>
  <c r="T314" i="2"/>
  <c r="K314" i="2"/>
  <c r="H331" i="2"/>
  <c r="K361" i="2"/>
  <c r="T361" i="2"/>
  <c r="T379" i="2"/>
  <c r="K379" i="2"/>
  <c r="AA252" i="2"/>
  <c r="AB253" i="2"/>
  <c r="AA264" i="2"/>
  <c r="I276" i="2"/>
  <c r="AA276" i="2"/>
  <c r="H297" i="2"/>
  <c r="N297" i="2" s="1"/>
  <c r="O297" i="2" s="1"/>
  <c r="P297" i="2"/>
  <c r="Q297" i="2" s="1"/>
  <c r="M303" i="2"/>
  <c r="K303" i="2"/>
  <c r="AD303" i="2"/>
  <c r="T303" i="2"/>
  <c r="P303" i="2" s="1"/>
  <c r="Q303" i="2" s="1"/>
  <c r="L303" i="2"/>
  <c r="AA307" i="2"/>
  <c r="I311" i="2"/>
  <c r="AA311" i="2"/>
  <c r="AB311" i="2" s="1"/>
  <c r="AA314" i="2"/>
  <c r="AB314" i="2" s="1"/>
  <c r="AB331" i="2"/>
  <c r="AA361" i="2"/>
  <c r="T286" i="2"/>
  <c r="K286" i="2"/>
  <c r="AA303" i="2"/>
  <c r="H307" i="2"/>
  <c r="I307" i="2" s="1"/>
  <c r="H311" i="2"/>
  <c r="H314" i="2"/>
  <c r="H361" i="2"/>
  <c r="I361" i="2" s="1"/>
  <c r="T368" i="2"/>
  <c r="K368" i="2"/>
  <c r="AA251" i="2"/>
  <c r="AA263" i="2"/>
  <c r="AB264" i="2"/>
  <c r="I275" i="2"/>
  <c r="AA275" i="2"/>
  <c r="AB276" i="2"/>
  <c r="AA286" i="2"/>
  <c r="T296" i="2"/>
  <c r="M296" i="2"/>
  <c r="L296" i="2"/>
  <c r="K296" i="2"/>
  <c r="AD296" i="2"/>
  <c r="AB303" i="2"/>
  <c r="AB361" i="2"/>
  <c r="AA368" i="2"/>
  <c r="H275" i="2"/>
  <c r="H286" i="2"/>
  <c r="AA296" i="2"/>
  <c r="AD341" i="2"/>
  <c r="T341" i="2"/>
  <c r="P341" i="2" s="1"/>
  <c r="Q341" i="2" s="1"/>
  <c r="M341" i="2"/>
  <c r="L341" i="2"/>
  <c r="K341" i="2"/>
  <c r="H368" i="2"/>
  <c r="I368" i="2" s="1"/>
  <c r="AB275" i="2"/>
  <c r="AB286" i="2"/>
  <c r="P296" i="2"/>
  <c r="Q296" i="2" s="1"/>
  <c r="H296" i="2"/>
  <c r="AA302" i="2"/>
  <c r="AE302" i="2" s="1"/>
  <c r="K306" i="2"/>
  <c r="T306" i="2"/>
  <c r="T325" i="2"/>
  <c r="K325" i="2"/>
  <c r="AA341" i="2"/>
  <c r="T355" i="2"/>
  <c r="K355" i="2"/>
  <c r="K376" i="2"/>
  <c r="T376" i="2"/>
  <c r="T285" i="2"/>
  <c r="K285" i="2"/>
  <c r="AB296" i="2"/>
  <c r="H302" i="2"/>
  <c r="N302" i="2" s="1"/>
  <c r="O302" i="2" s="1"/>
  <c r="H306" i="2"/>
  <c r="AA322" i="2"/>
  <c r="I322" i="2"/>
  <c r="AA325" i="2"/>
  <c r="T339" i="2"/>
  <c r="M339" i="2"/>
  <c r="AD339" i="2"/>
  <c r="L339" i="2"/>
  <c r="K339" i="2"/>
  <c r="H341" i="2"/>
  <c r="I341" i="2" s="1"/>
  <c r="AA355" i="2"/>
  <c r="T372" i="2"/>
  <c r="K372" i="2"/>
  <c r="I376" i="2"/>
  <c r="AA376" i="2"/>
  <c r="AB407" i="2"/>
  <c r="AA409" i="2"/>
  <c r="T422" i="2"/>
  <c r="K422" i="2"/>
  <c r="H424" i="2"/>
  <c r="I424" i="2" s="1"/>
  <c r="AA379" i="2"/>
  <c r="AA385" i="2"/>
  <c r="H409" i="2"/>
  <c r="T411" i="2"/>
  <c r="K411" i="2"/>
  <c r="AA422" i="2"/>
  <c r="AB422" i="2" s="1"/>
  <c r="AB424" i="2"/>
  <c r="K430" i="2"/>
  <c r="T430" i="2"/>
  <c r="H379" i="2"/>
  <c r="H385" i="2"/>
  <c r="I385" i="2" s="1"/>
  <c r="AA401" i="2"/>
  <c r="AA411" i="2"/>
  <c r="K418" i="2"/>
  <c r="T418" i="2"/>
  <c r="K420" i="2"/>
  <c r="T420" i="2"/>
  <c r="H422" i="2"/>
  <c r="I422" i="2" s="1"/>
  <c r="AA430" i="2"/>
  <c r="T468" i="2"/>
  <c r="K468" i="2"/>
  <c r="AB385" i="2"/>
  <c r="H401" i="2"/>
  <c r="H411" i="2"/>
  <c r="I411" i="2" s="1"/>
  <c r="AA420" i="2"/>
  <c r="H430" i="2"/>
  <c r="T384" i="2"/>
  <c r="K384" i="2"/>
  <c r="T398" i="2"/>
  <c r="K398" i="2"/>
  <c r="AB401" i="2"/>
  <c r="AB411" i="2"/>
  <c r="AA413" i="2"/>
  <c r="H420" i="2"/>
  <c r="I420" i="2" s="1"/>
  <c r="H440" i="2"/>
  <c r="I440" i="2" s="1"/>
  <c r="AA384" i="2"/>
  <c r="AA389" i="2"/>
  <c r="AA398" i="2"/>
  <c r="I398" i="2"/>
  <c r="H413" i="2"/>
  <c r="T433" i="2"/>
  <c r="K433" i="2"/>
  <c r="H384" i="2"/>
  <c r="I384" i="2" s="1"/>
  <c r="H398" i="2"/>
  <c r="AB413" i="2"/>
  <c r="AA433" i="2"/>
  <c r="H433" i="2"/>
  <c r="H377" i="2"/>
  <c r="T383" i="2"/>
  <c r="K383" i="2"/>
  <c r="K406" i="2"/>
  <c r="T406" i="2"/>
  <c r="AA383" i="2"/>
  <c r="AA406" i="2"/>
  <c r="T441" i="2"/>
  <c r="K441" i="2"/>
  <c r="AA460" i="2"/>
  <c r="H383" i="2"/>
  <c r="I383" i="2" s="1"/>
  <c r="K400" i="2"/>
  <c r="T400" i="2"/>
  <c r="K408" i="2"/>
  <c r="T408" i="2"/>
  <c r="P473" i="2"/>
  <c r="Q473" i="2" s="1"/>
  <c r="N473" i="2"/>
  <c r="O473" i="2" s="1"/>
  <c r="K388" i="2"/>
  <c r="T388" i="2"/>
  <c r="AA400" i="2"/>
  <c r="AA408" i="2"/>
  <c r="T423" i="2"/>
  <c r="K423" i="2"/>
  <c r="T442" i="2"/>
  <c r="K442" i="2"/>
  <c r="H291" i="2"/>
  <c r="K302" i="2"/>
  <c r="AD302" i="2"/>
  <c r="M302" i="2"/>
  <c r="L302" i="2"/>
  <c r="T302" i="2"/>
  <c r="P302" i="2" s="1"/>
  <c r="Q302" i="2" s="1"/>
  <c r="H303" i="2"/>
  <c r="AA309" i="2"/>
  <c r="AB309" i="2" s="1"/>
  <c r="I309" i="2"/>
  <c r="AB310" i="2"/>
  <c r="H329" i="2"/>
  <c r="M335" i="2"/>
  <c r="L335" i="2"/>
  <c r="K335" i="2"/>
  <c r="AD335" i="2"/>
  <c r="T335" i="2"/>
  <c r="P336" i="2"/>
  <c r="Q336" i="2" s="1"/>
  <c r="H336" i="2"/>
  <c r="M347" i="2"/>
  <c r="L347" i="2"/>
  <c r="K347" i="2"/>
  <c r="AD347" i="2"/>
  <c r="T347" i="2"/>
  <c r="H348" i="2"/>
  <c r="I348" i="2" s="1"/>
  <c r="H353" i="2"/>
  <c r="K359" i="2"/>
  <c r="T359" i="2"/>
  <c r="K365" i="2"/>
  <c r="T365" i="2"/>
  <c r="H376" i="2"/>
  <c r="K382" i="2"/>
  <c r="T382" i="2"/>
  <c r="H394" i="2"/>
  <c r="I394" i="2" s="1"/>
  <c r="T397" i="2"/>
  <c r="K397" i="2"/>
  <c r="H400" i="2"/>
  <c r="I400" i="2" s="1"/>
  <c r="H408" i="2"/>
  <c r="I408" i="2" s="1"/>
  <c r="T410" i="2"/>
  <c r="K410" i="2"/>
  <c r="AA423" i="2"/>
  <c r="I423" i="2"/>
  <c r="T431" i="2"/>
  <c r="K431" i="2"/>
  <c r="AA442" i="2"/>
  <c r="I442" i="2"/>
  <c r="AA335" i="2"/>
  <c r="AB336" i="2"/>
  <c r="AA347" i="2"/>
  <c r="AA365" i="2"/>
  <c r="AB376" i="2"/>
  <c r="AA382" i="2"/>
  <c r="AA397" i="2"/>
  <c r="AB400" i="2"/>
  <c r="AA410" i="2"/>
  <c r="T421" i="2"/>
  <c r="K421" i="2"/>
  <c r="H423" i="2"/>
  <c r="AA431" i="2"/>
  <c r="H442" i="2"/>
  <c r="H335" i="2"/>
  <c r="I335" i="2" s="1"/>
  <c r="M346" i="2"/>
  <c r="L346" i="2"/>
  <c r="K346" i="2"/>
  <c r="T346" i="2"/>
  <c r="AD346" i="2"/>
  <c r="H347" i="2"/>
  <c r="P347" i="2"/>
  <c r="Q347" i="2" s="1"/>
  <c r="K352" i="2"/>
  <c r="T352" i="2"/>
  <c r="H365" i="2"/>
  <c r="K375" i="2"/>
  <c r="T375" i="2"/>
  <c r="H382" i="2"/>
  <c r="I382" i="2" s="1"/>
  <c r="H397" i="2"/>
  <c r="I397" i="2" s="1"/>
  <c r="H410" i="2"/>
  <c r="T412" i="2"/>
  <c r="K412" i="2"/>
  <c r="K419" i="2"/>
  <c r="T419" i="2"/>
  <c r="AA421" i="2"/>
  <c r="M429" i="2"/>
  <c r="L429" i="2"/>
  <c r="K429" i="2"/>
  <c r="T429" i="2"/>
  <c r="AD429" i="2"/>
  <c r="H431" i="2"/>
  <c r="AB442" i="2"/>
  <c r="AA448" i="2"/>
  <c r="I346" i="2"/>
  <c r="AA346" i="2"/>
  <c r="AE346" i="2" s="1"/>
  <c r="AB347" i="2"/>
  <c r="AA352" i="2"/>
  <c r="AA358" i="2"/>
  <c r="AB365" i="2"/>
  <c r="AA375" i="2"/>
  <c r="AB382" i="2"/>
  <c r="K391" i="2"/>
  <c r="T391" i="2"/>
  <c r="AA412" i="2"/>
  <c r="AA419" i="2"/>
  <c r="H421" i="2"/>
  <c r="AA429" i="2"/>
  <c r="AE429" i="2" s="1"/>
  <c r="AB431" i="2"/>
  <c r="H448" i="2"/>
  <c r="T454" i="2"/>
  <c r="K454" i="2"/>
  <c r="K345" i="2"/>
  <c r="AD345" i="2"/>
  <c r="T345" i="2"/>
  <c r="P345" i="2" s="1"/>
  <c r="Q345" i="2" s="1"/>
  <c r="M345" i="2"/>
  <c r="L345" i="2"/>
  <c r="H346" i="2"/>
  <c r="H352" i="2"/>
  <c r="I352" i="2" s="1"/>
  <c r="H358" i="2"/>
  <c r="I358" i="2" s="1"/>
  <c r="K364" i="2"/>
  <c r="T364" i="2"/>
  <c r="H375" i="2"/>
  <c r="K381" i="2"/>
  <c r="T381" i="2"/>
  <c r="K387" i="2"/>
  <c r="T387" i="2"/>
  <c r="AA391" i="2"/>
  <c r="H412" i="2"/>
  <c r="I412" i="2" s="1"/>
  <c r="H419" i="2"/>
  <c r="I419" i="2" s="1"/>
  <c r="AB448" i="2"/>
  <c r="AA454" i="2"/>
  <c r="I454" i="2"/>
  <c r="AA345" i="2"/>
  <c r="T351" i="2"/>
  <c r="K351" i="2"/>
  <c r="AB358" i="2"/>
  <c r="AA364" i="2"/>
  <c r="AB375" i="2"/>
  <c r="AA381" i="2"/>
  <c r="AA387" i="2"/>
  <c r="AB412" i="2"/>
  <c r="H455" i="2"/>
  <c r="T299" i="2"/>
  <c r="P299" i="2" s="1"/>
  <c r="Q299" i="2" s="1"/>
  <c r="M299" i="2"/>
  <c r="L299" i="2"/>
  <c r="AD299" i="2"/>
  <c r="K299" i="2"/>
  <c r="P300" i="2"/>
  <c r="Q300" i="2" s="1"/>
  <c r="H300" i="2"/>
  <c r="AA306" i="2"/>
  <c r="AA318" i="2"/>
  <c r="AD344" i="2"/>
  <c r="T344" i="2"/>
  <c r="M344" i="2"/>
  <c r="L344" i="2"/>
  <c r="K344" i="2"/>
  <c r="H345" i="2"/>
  <c r="I345" i="2" s="1"/>
  <c r="AA351" i="2"/>
  <c r="K357" i="2"/>
  <c r="T357" i="2"/>
  <c r="H364" i="2"/>
  <c r="K374" i="2"/>
  <c r="T374" i="2"/>
  <c r="H381" i="2"/>
  <c r="I381" i="2" s="1"/>
  <c r="H387" i="2"/>
  <c r="K317" i="2"/>
  <c r="T317" i="2"/>
  <c r="H318" i="2"/>
  <c r="I318" i="2" s="1"/>
  <c r="AA344" i="2"/>
  <c r="H351" i="2"/>
  <c r="AA357" i="2"/>
  <c r="AB364" i="2"/>
  <c r="AA374" i="2"/>
  <c r="AB381" i="2"/>
  <c r="AB387" i="2"/>
  <c r="T399" i="2"/>
  <c r="K399" i="2"/>
  <c r="AB402" i="2"/>
  <c r="AA317" i="2"/>
  <c r="AD343" i="2"/>
  <c r="T343" i="2"/>
  <c r="M343" i="2"/>
  <c r="L343" i="2"/>
  <c r="K343" i="2"/>
  <c r="H344" i="2"/>
  <c r="P344" i="2"/>
  <c r="Q344" i="2" s="1"/>
  <c r="AB351" i="2"/>
  <c r="H357" i="2"/>
  <c r="I357" i="2" s="1"/>
  <c r="K363" i="2"/>
  <c r="T363" i="2"/>
  <c r="T369" i="2"/>
  <c r="K369" i="2"/>
  <c r="H374" i="2"/>
  <c r="I374" i="2" s="1"/>
  <c r="K380" i="2"/>
  <c r="T380" i="2"/>
  <c r="T386" i="2"/>
  <c r="K386" i="2"/>
  <c r="AA399" i="2"/>
  <c r="N465" i="2"/>
  <c r="O465" i="2" s="1"/>
  <c r="T316" i="2"/>
  <c r="K316" i="2"/>
  <c r="H317" i="2"/>
  <c r="AA343" i="2"/>
  <c r="AE343" i="2" s="1"/>
  <c r="AB344" i="2"/>
  <c r="AA363" i="2"/>
  <c r="AA369" i="2"/>
  <c r="AA380" i="2"/>
  <c r="AA386" i="2"/>
  <c r="AB386" i="2" s="1"/>
  <c r="H399" i="2"/>
  <c r="K407" i="2"/>
  <c r="T407" i="2"/>
  <c r="AA316" i="2"/>
  <c r="AB316" i="2" s="1"/>
  <c r="AB317" i="2"/>
  <c r="AD322" i="2"/>
  <c r="T322" i="2"/>
  <c r="P322" i="2" s="1"/>
  <c r="Q322" i="2" s="1"/>
  <c r="M322" i="2"/>
  <c r="K322" i="2"/>
  <c r="L322" i="2"/>
  <c r="AD342" i="2"/>
  <c r="T342" i="2"/>
  <c r="M342" i="2"/>
  <c r="L342" i="2"/>
  <c r="K342" i="2"/>
  <c r="H343" i="2"/>
  <c r="N343" i="2" s="1"/>
  <c r="O343" i="2" s="1"/>
  <c r="P343" i="2"/>
  <c r="Q343" i="2" s="1"/>
  <c r="T356" i="2"/>
  <c r="K356" i="2"/>
  <c r="H363" i="2"/>
  <c r="H369" i="2"/>
  <c r="T373" i="2"/>
  <c r="K373" i="2"/>
  <c r="H380" i="2"/>
  <c r="H386" i="2"/>
  <c r="I386" i="2" s="1"/>
  <c r="AA407" i="2"/>
  <c r="T424" i="2"/>
  <c r="K424" i="2"/>
  <c r="K479" i="2"/>
  <c r="T479" i="2"/>
  <c r="H484" i="2"/>
  <c r="T476" i="2"/>
  <c r="K476" i="2"/>
  <c r="AA479" i="2"/>
  <c r="H460" i="2"/>
  <c r="I460" i="2" s="1"/>
  <c r="K500" i="2"/>
  <c r="T500" i="2"/>
  <c r="H504" i="2"/>
  <c r="I504" i="2" s="1"/>
  <c r="H454" i="2"/>
  <c r="H468" i="2"/>
  <c r="I468" i="2" s="1"/>
  <c r="T481" i="2"/>
  <c r="K481" i="2"/>
  <c r="AA441" i="2"/>
  <c r="T447" i="2"/>
  <c r="K447" i="2"/>
  <c r="T459" i="2"/>
  <c r="K459" i="2"/>
  <c r="T464" i="2"/>
  <c r="K464" i="2"/>
  <c r="T472" i="2"/>
  <c r="K472" i="2"/>
  <c r="AA481" i="2"/>
  <c r="AA432" i="2"/>
  <c r="AB433" i="2"/>
  <c r="H441" i="2"/>
  <c r="I441" i="2" s="1"/>
  <c r="AA447" i="2"/>
  <c r="T453" i="2"/>
  <c r="K453" i="2"/>
  <c r="AA459" i="2"/>
  <c r="AA464" i="2"/>
  <c r="AA472" i="2"/>
  <c r="I472" i="2"/>
  <c r="H481" i="2"/>
  <c r="I481" i="2" s="1"/>
  <c r="K488" i="2"/>
  <c r="T488" i="2"/>
  <c r="T490" i="2"/>
  <c r="K490" i="2"/>
  <c r="T492" i="2"/>
  <c r="K492" i="2"/>
  <c r="H432" i="2"/>
  <c r="AB441" i="2"/>
  <c r="H447" i="2"/>
  <c r="AA453" i="2"/>
  <c r="H459" i="2"/>
  <c r="I459" i="2" s="1"/>
  <c r="H464" i="2"/>
  <c r="I464" i="2" s="1"/>
  <c r="H472" i="2"/>
  <c r="AB481" i="2"/>
  <c r="AA488" i="2"/>
  <c r="AA490" i="2"/>
  <c r="AA492" i="2"/>
  <c r="T505" i="2"/>
  <c r="K505" i="2"/>
  <c r="AB432" i="2"/>
  <c r="T440" i="2"/>
  <c r="K440" i="2"/>
  <c r="H453" i="2"/>
  <c r="I453" i="2" s="1"/>
  <c r="T467" i="2"/>
  <c r="K467" i="2"/>
  <c r="AB472" i="2"/>
  <c r="T483" i="2"/>
  <c r="K483" i="2"/>
  <c r="H488" i="2"/>
  <c r="H490" i="2"/>
  <c r="H492" i="2"/>
  <c r="H494" i="2"/>
  <c r="I494" i="2" s="1"/>
  <c r="AA501" i="2"/>
  <c r="AA505" i="2"/>
  <c r="AA620" i="2"/>
  <c r="AA440" i="2"/>
  <c r="T446" i="2"/>
  <c r="K446" i="2"/>
  <c r="AA467" i="2"/>
  <c r="AA483" i="2"/>
  <c r="AB488" i="2"/>
  <c r="AB490" i="2"/>
  <c r="AB492" i="2"/>
  <c r="AB494" i="2"/>
  <c r="H501" i="2"/>
  <c r="I501" i="2" s="1"/>
  <c r="H446" i="2"/>
  <c r="T452" i="2"/>
  <c r="K452" i="2"/>
  <c r="T458" i="2"/>
  <c r="K458" i="2"/>
  <c r="T463" i="2"/>
  <c r="K463" i="2"/>
  <c r="H467" i="2"/>
  <c r="H478" i="2"/>
  <c r="I478" i="2" s="1"/>
  <c r="H483" i="2"/>
  <c r="K439" i="2"/>
  <c r="T439" i="2"/>
  <c r="AA452" i="2"/>
  <c r="H458" i="2"/>
  <c r="I458" i="2" s="1"/>
  <c r="AA463" i="2"/>
  <c r="AB463" i="2" s="1"/>
  <c r="T471" i="2"/>
  <c r="K471" i="2"/>
  <c r="P475" i="2"/>
  <c r="Q475" i="2" s="1"/>
  <c r="AB483" i="2"/>
  <c r="T485" i="2"/>
  <c r="K485" i="2"/>
  <c r="AA439" i="2"/>
  <c r="K445" i="2"/>
  <c r="T445" i="2"/>
  <c r="H452" i="2"/>
  <c r="I452" i="2" s="1"/>
  <c r="H463" i="2"/>
  <c r="AA471" i="2"/>
  <c r="AA485" i="2"/>
  <c r="T517" i="2"/>
  <c r="K517" i="2"/>
  <c r="K428" i="2"/>
  <c r="T428" i="2"/>
  <c r="P429" i="2"/>
  <c r="Q429" i="2" s="1"/>
  <c r="H429" i="2"/>
  <c r="N429" i="2" s="1"/>
  <c r="O429" i="2" s="1"/>
  <c r="K438" i="2"/>
  <c r="T438" i="2"/>
  <c r="H439" i="2"/>
  <c r="I439" i="2" s="1"/>
  <c r="AA445" i="2"/>
  <c r="AB471" i="2"/>
  <c r="H485" i="2"/>
  <c r="T518" i="2"/>
  <c r="K518" i="2"/>
  <c r="I418" i="2"/>
  <c r="AA418" i="2"/>
  <c r="AB419" i="2"/>
  <c r="AA428" i="2"/>
  <c r="AB429" i="2"/>
  <c r="AA438" i="2"/>
  <c r="AB439" i="2"/>
  <c r="H445" i="2"/>
  <c r="I445" i="2" s="1"/>
  <c r="K451" i="2"/>
  <c r="T451" i="2"/>
  <c r="K457" i="2"/>
  <c r="T457" i="2"/>
  <c r="K466" i="2"/>
  <c r="T466" i="2"/>
  <c r="T474" i="2"/>
  <c r="K474" i="2"/>
  <c r="T480" i="2"/>
  <c r="K480" i="2"/>
  <c r="AB485" i="2"/>
  <c r="AA502" i="2"/>
  <c r="H506" i="2"/>
  <c r="K405" i="2"/>
  <c r="T405" i="2"/>
  <c r="H406" i="2"/>
  <c r="K417" i="2"/>
  <c r="T417" i="2"/>
  <c r="H418" i="2"/>
  <c r="M427" i="2"/>
  <c r="L427" i="2"/>
  <c r="K427" i="2"/>
  <c r="T427" i="2"/>
  <c r="AD427" i="2"/>
  <c r="H428" i="2"/>
  <c r="I428" i="2" s="1"/>
  <c r="K437" i="2"/>
  <c r="T437" i="2"/>
  <c r="H438" i="2"/>
  <c r="I438" i="2" s="1"/>
  <c r="AB445" i="2"/>
  <c r="I451" i="2"/>
  <c r="AA451" i="2"/>
  <c r="AA457" i="2"/>
  <c r="K462" i="2"/>
  <c r="T462" i="2"/>
  <c r="H466" i="2"/>
  <c r="AA474" i="2"/>
  <c r="AA480" i="2"/>
  <c r="AB480" i="2" s="1"/>
  <c r="AB502" i="2"/>
  <c r="AA405" i="2"/>
  <c r="AB405" i="2" s="1"/>
  <c r="AB406" i="2"/>
  <c r="AA417" i="2"/>
  <c r="AB417" i="2" s="1"/>
  <c r="AB418" i="2"/>
  <c r="AA427" i="2"/>
  <c r="AE427" i="2" s="1"/>
  <c r="AB428" i="2"/>
  <c r="AA437" i="2"/>
  <c r="AB438" i="2"/>
  <c r="K444" i="2"/>
  <c r="T444" i="2"/>
  <c r="H451" i="2"/>
  <c r="H457" i="2"/>
  <c r="I457" i="2" s="1"/>
  <c r="AA462" i="2"/>
  <c r="H474" i="2"/>
  <c r="H480" i="2"/>
  <c r="K390" i="2"/>
  <c r="T390" i="2"/>
  <c r="H391" i="2"/>
  <c r="K404" i="2"/>
  <c r="T404" i="2"/>
  <c r="H405" i="2"/>
  <c r="K416" i="2"/>
  <c r="T416" i="2"/>
  <c r="H417" i="2"/>
  <c r="I417" i="2" s="1"/>
  <c r="K426" i="2"/>
  <c r="T426" i="2"/>
  <c r="H427" i="2"/>
  <c r="N427" i="2" s="1"/>
  <c r="O427" i="2" s="1"/>
  <c r="P427" i="2"/>
  <c r="Q427" i="2" s="1"/>
  <c r="K436" i="2"/>
  <c r="T436" i="2"/>
  <c r="H437" i="2"/>
  <c r="I437" i="2" s="1"/>
  <c r="AA444" i="2"/>
  <c r="AB451" i="2"/>
  <c r="H462" i="2"/>
  <c r="I462" i="2" s="1"/>
  <c r="AA470" i="2"/>
  <c r="AB474" i="2"/>
  <c r="AA359" i="2"/>
  <c r="AB360" i="2"/>
  <c r="AA378" i="2"/>
  <c r="AB378" i="2" s="1"/>
  <c r="AB379" i="2"/>
  <c r="AA390" i="2"/>
  <c r="AB391" i="2"/>
  <c r="I404" i="2"/>
  <c r="AA404" i="2"/>
  <c r="AA416" i="2"/>
  <c r="AA426" i="2"/>
  <c r="AB427" i="2"/>
  <c r="AA436" i="2"/>
  <c r="H444" i="2"/>
  <c r="I444" i="2" s="1"/>
  <c r="K450" i="2"/>
  <c r="T450" i="2"/>
  <c r="T456" i="2"/>
  <c r="K456" i="2"/>
  <c r="AB462" i="2"/>
  <c r="H470" i="2"/>
  <c r="K477" i="2"/>
  <c r="T477" i="2"/>
  <c r="K482" i="2"/>
  <c r="T482" i="2"/>
  <c r="T489" i="2"/>
  <c r="K489" i="2"/>
  <c r="T491" i="2"/>
  <c r="K491" i="2"/>
  <c r="T493" i="2"/>
  <c r="K493" i="2"/>
  <c r="K358" i="2"/>
  <c r="T358" i="2"/>
  <c r="H359" i="2"/>
  <c r="I359" i="2" s="1"/>
  <c r="T377" i="2"/>
  <c r="K377" i="2"/>
  <c r="H378" i="2"/>
  <c r="I378" i="2" s="1"/>
  <c r="T389" i="2"/>
  <c r="K389" i="2"/>
  <c r="H390" i="2"/>
  <c r="T403" i="2"/>
  <c r="K403" i="2"/>
  <c r="H404" i="2"/>
  <c r="T415" i="2"/>
  <c r="K415" i="2"/>
  <c r="H416" i="2"/>
  <c r="I416" i="2" s="1"/>
  <c r="H426" i="2"/>
  <c r="I426" i="2" s="1"/>
  <c r="K435" i="2"/>
  <c r="T435" i="2"/>
  <c r="H436" i="2"/>
  <c r="AB444" i="2"/>
  <c r="I450" i="2"/>
  <c r="AA450" i="2"/>
  <c r="I456" i="2"/>
  <c r="AA456" i="2"/>
  <c r="AA482" i="2"/>
  <c r="AA489" i="2"/>
  <c r="AA491" i="2"/>
  <c r="AA493" i="2"/>
  <c r="T503" i="2"/>
  <c r="K503" i="2"/>
  <c r="AA403" i="2"/>
  <c r="AB404" i="2"/>
  <c r="AA415" i="2"/>
  <c r="AB416" i="2"/>
  <c r="AB426" i="2"/>
  <c r="AA435" i="2"/>
  <c r="AB435" i="2" s="1"/>
  <c r="AB436" i="2"/>
  <c r="T443" i="2"/>
  <c r="K443" i="2"/>
  <c r="H450" i="2"/>
  <c r="H456" i="2"/>
  <c r="T461" i="2"/>
  <c r="K461" i="2"/>
  <c r="H482" i="2"/>
  <c r="I482" i="2" s="1"/>
  <c r="H489" i="2"/>
  <c r="I489" i="2" s="1"/>
  <c r="H491" i="2"/>
  <c r="H493" i="2"/>
  <c r="AA503" i="2"/>
  <c r="H389" i="2"/>
  <c r="K402" i="2"/>
  <c r="T402" i="2"/>
  <c r="H403" i="2"/>
  <c r="I403" i="2" s="1"/>
  <c r="K414" i="2"/>
  <c r="T414" i="2"/>
  <c r="H415" i="2"/>
  <c r="I415" i="2" s="1"/>
  <c r="H435" i="2"/>
  <c r="I435" i="2" s="1"/>
  <c r="AA443" i="2"/>
  <c r="I443" i="2"/>
  <c r="AB450" i="2"/>
  <c r="AB456" i="2"/>
  <c r="AA461" i="2"/>
  <c r="I461" i="2"/>
  <c r="AB482" i="2"/>
  <c r="AB491" i="2"/>
  <c r="AB493" i="2"/>
  <c r="AB503" i="2"/>
  <c r="K540" i="2"/>
  <c r="T540" i="2"/>
  <c r="AA388" i="2"/>
  <c r="AB389" i="2"/>
  <c r="K394" i="2"/>
  <c r="T394" i="2"/>
  <c r="AA402" i="2"/>
  <c r="AB403" i="2"/>
  <c r="AA414" i="2"/>
  <c r="AB414" i="2" s="1"/>
  <c r="AB415" i="2"/>
  <c r="H443" i="2"/>
  <c r="T449" i="2"/>
  <c r="K449" i="2"/>
  <c r="T455" i="2"/>
  <c r="K455" i="2"/>
  <c r="AB461" i="2"/>
  <c r="T469" i="2"/>
  <c r="K469" i="2"/>
  <c r="T484" i="2"/>
  <c r="K484" i="2"/>
  <c r="H388" i="2"/>
  <c r="AA394" i="2"/>
  <c r="T401" i="2"/>
  <c r="K401" i="2"/>
  <c r="H402" i="2"/>
  <c r="I402" i="2" s="1"/>
  <c r="T413" i="2"/>
  <c r="K413" i="2"/>
  <c r="H414" i="2"/>
  <c r="I414" i="2" s="1"/>
  <c r="AB443" i="2"/>
  <c r="AA449" i="2"/>
  <c r="AA455" i="2"/>
  <c r="I455" i="2"/>
  <c r="H469" i="2"/>
  <c r="AA484" i="2"/>
  <c r="I484" i="2"/>
  <c r="AA518" i="2"/>
  <c r="I518" i="2"/>
  <c r="AA540" i="2"/>
  <c r="T504" i="2"/>
  <c r="K504" i="2"/>
  <c r="H505" i="2"/>
  <c r="I505" i="2" s="1"/>
  <c r="H518" i="2"/>
  <c r="H540" i="2"/>
  <c r="AA504" i="2"/>
  <c r="AB504" i="2" s="1"/>
  <c r="AB518" i="2"/>
  <c r="T532" i="2"/>
  <c r="K532" i="2"/>
  <c r="AB540" i="2"/>
  <c r="AA532" i="2"/>
  <c r="AA525" i="2"/>
  <c r="H532" i="2"/>
  <c r="AA570" i="2"/>
  <c r="H593" i="2"/>
  <c r="T502" i="2"/>
  <c r="K502" i="2"/>
  <c r="H503" i="2"/>
  <c r="I503" i="2" s="1"/>
  <c r="AA517" i="2"/>
  <c r="H525" i="2"/>
  <c r="AA624" i="2"/>
  <c r="AB517" i="2"/>
  <c r="AB525" i="2"/>
  <c r="T501" i="2"/>
  <c r="K501" i="2"/>
  <c r="H502" i="2"/>
  <c r="T512" i="2"/>
  <c r="K512" i="2"/>
  <c r="I512" i="2"/>
  <c r="AA512" i="2"/>
  <c r="K516" i="2"/>
  <c r="T516" i="2"/>
  <c r="T521" i="2"/>
  <c r="K521" i="2"/>
  <c r="H512" i="2"/>
  <c r="AA516" i="2"/>
  <c r="AA521" i="2"/>
  <c r="T541" i="2"/>
  <c r="K541" i="2"/>
  <c r="T576" i="2"/>
  <c r="K576" i="2"/>
  <c r="AA500" i="2"/>
  <c r="AB501" i="2"/>
  <c r="K511" i="2"/>
  <c r="T511" i="2"/>
  <c r="H516" i="2"/>
  <c r="I516" i="2" s="1"/>
  <c r="AB521" i="2"/>
  <c r="K524" i="2"/>
  <c r="T524" i="2"/>
  <c r="AA541" i="2"/>
  <c r="K499" i="2"/>
  <c r="T499" i="2"/>
  <c r="H500" i="2"/>
  <c r="AA511" i="2"/>
  <c r="AB516" i="2"/>
  <c r="AA524" i="2"/>
  <c r="H541" i="2"/>
  <c r="I541" i="2" s="1"/>
  <c r="H598" i="2"/>
  <c r="AA499" i="2"/>
  <c r="H511" i="2"/>
  <c r="I511" i="2" s="1"/>
  <c r="H524" i="2"/>
  <c r="I524" i="2" s="1"/>
  <c r="AB541" i="2"/>
  <c r="T448" i="2"/>
  <c r="K448" i="2"/>
  <c r="H449" i="2"/>
  <c r="T460" i="2"/>
  <c r="K460" i="2"/>
  <c r="H461" i="2"/>
  <c r="K470" i="2"/>
  <c r="T470" i="2"/>
  <c r="H471" i="2"/>
  <c r="K478" i="2"/>
  <c r="T478" i="2"/>
  <c r="H479" i="2"/>
  <c r="I479" i="2" s="1"/>
  <c r="K498" i="2"/>
  <c r="T498" i="2"/>
  <c r="H499" i="2"/>
  <c r="K510" i="2"/>
  <c r="T510" i="2"/>
  <c r="K539" i="2"/>
  <c r="T539" i="2"/>
  <c r="AA478" i="2"/>
  <c r="AB479" i="2"/>
  <c r="AA498" i="2"/>
  <c r="AB499" i="2"/>
  <c r="AA510" i="2"/>
  <c r="AA520" i="2"/>
  <c r="AA539" i="2"/>
  <c r="K497" i="2"/>
  <c r="T497" i="2"/>
  <c r="H498" i="2"/>
  <c r="I498" i="2" s="1"/>
  <c r="K509" i="2"/>
  <c r="T509" i="2"/>
  <c r="H510" i="2"/>
  <c r="I510" i="2" s="1"/>
  <c r="AB520" i="2"/>
  <c r="T531" i="2"/>
  <c r="K531" i="2"/>
  <c r="H533" i="2"/>
  <c r="I533" i="2" s="1"/>
  <c r="T559" i="2"/>
  <c r="K559" i="2"/>
  <c r="AA469" i="2"/>
  <c r="I469" i="2"/>
  <c r="AB470" i="2"/>
  <c r="AA477" i="2"/>
  <c r="AB477" i="2" s="1"/>
  <c r="AB478" i="2"/>
  <c r="AA497" i="2"/>
  <c r="AB498" i="2"/>
  <c r="AA509" i="2"/>
  <c r="K523" i="2"/>
  <c r="T523" i="2"/>
  <c r="AA531" i="2"/>
  <c r="T560" i="2"/>
  <c r="K560" i="2"/>
  <c r="T637" i="2"/>
  <c r="K637" i="2"/>
  <c r="H477" i="2"/>
  <c r="T496" i="2"/>
  <c r="K496" i="2"/>
  <c r="H497" i="2"/>
  <c r="T508" i="2"/>
  <c r="K508" i="2"/>
  <c r="H509" i="2"/>
  <c r="AA523" i="2"/>
  <c r="H531" i="2"/>
  <c r="I531" i="2" s="1"/>
  <c r="H560" i="2"/>
  <c r="I560" i="2" s="1"/>
  <c r="AA587" i="2"/>
  <c r="I587" i="2"/>
  <c r="I446" i="2"/>
  <c r="AA446" i="2"/>
  <c r="AB447" i="2"/>
  <c r="AA458" i="2"/>
  <c r="AB459" i="2"/>
  <c r="AA468" i="2"/>
  <c r="AB469" i="2"/>
  <c r="AA476" i="2"/>
  <c r="AA496" i="2"/>
  <c r="AB497" i="2"/>
  <c r="AA508" i="2"/>
  <c r="H523" i="2"/>
  <c r="K529" i="2"/>
  <c r="T529" i="2"/>
  <c r="AB531" i="2"/>
  <c r="H561" i="2"/>
  <c r="H476" i="2"/>
  <c r="I476" i="2" s="1"/>
  <c r="T495" i="2"/>
  <c r="K495" i="2"/>
  <c r="H496" i="2"/>
  <c r="I496" i="2" s="1"/>
  <c r="T507" i="2"/>
  <c r="K507" i="2"/>
  <c r="H508" i="2"/>
  <c r="AA519" i="2"/>
  <c r="AB523" i="2"/>
  <c r="AA529" i="2"/>
  <c r="T542" i="2"/>
  <c r="K542" i="2"/>
  <c r="AA495" i="2"/>
  <c r="AB496" i="2"/>
  <c r="AA507" i="2"/>
  <c r="AB508" i="2"/>
  <c r="H519" i="2"/>
  <c r="AA542" i="2"/>
  <c r="T494" i="2"/>
  <c r="K494" i="2"/>
  <c r="H495" i="2"/>
  <c r="I495" i="2" s="1"/>
  <c r="T506" i="2"/>
  <c r="K506" i="2"/>
  <c r="H507" i="2"/>
  <c r="AB519" i="2"/>
  <c r="H542" i="2"/>
  <c r="AB457" i="2"/>
  <c r="I466" i="2"/>
  <c r="AA466" i="2"/>
  <c r="AB467" i="2"/>
  <c r="AA494" i="2"/>
  <c r="AA506" i="2"/>
  <c r="AB506" i="2" s="1"/>
  <c r="I506" i="2"/>
  <c r="AA533" i="2"/>
  <c r="AB533" i="2" s="1"/>
  <c r="AB534" i="2"/>
  <c r="AB544" i="2"/>
  <c r="AA561" i="2"/>
  <c r="I561" i="2"/>
  <c r="AB562" i="2"/>
  <c r="T570" i="2"/>
  <c r="K570" i="2"/>
  <c r="H583" i="2"/>
  <c r="I583" i="2" s="1"/>
  <c r="K587" i="2"/>
  <c r="T587" i="2"/>
  <c r="AA593" i="2"/>
  <c r="AA598" i="2"/>
  <c r="I598" i="2"/>
  <c r="T620" i="2"/>
  <c r="K620" i="2"/>
  <c r="T624" i="2"/>
  <c r="K624" i="2"/>
  <c r="AA560" i="2"/>
  <c r="AB561" i="2"/>
  <c r="H570" i="2"/>
  <c r="AA576" i="2"/>
  <c r="T582" i="2"/>
  <c r="K582" i="2"/>
  <c r="H587" i="2"/>
  <c r="AB593" i="2"/>
  <c r="AB598" i="2"/>
  <c r="T610" i="2"/>
  <c r="K610" i="2"/>
  <c r="H612" i="2"/>
  <c r="AB620" i="2"/>
  <c r="P622" i="2"/>
  <c r="Q622" i="2" s="1"/>
  <c r="N622" i="2"/>
  <c r="O622" i="2" s="1"/>
  <c r="H624" i="2"/>
  <c r="I624" i="2" s="1"/>
  <c r="AB570" i="2"/>
  <c r="H576" i="2"/>
  <c r="AA582" i="2"/>
  <c r="T592" i="2"/>
  <c r="K592" i="2"/>
  <c r="AA610" i="2"/>
  <c r="AB624" i="2"/>
  <c r="AA638" i="2"/>
  <c r="AA559" i="2"/>
  <c r="T569" i="2"/>
  <c r="K569" i="2"/>
  <c r="AB576" i="2"/>
  <c r="H582" i="2"/>
  <c r="AA592" i="2"/>
  <c r="T597" i="2"/>
  <c r="K597" i="2"/>
  <c r="T608" i="2"/>
  <c r="K608" i="2"/>
  <c r="H610" i="2"/>
  <c r="I610" i="2" s="1"/>
  <c r="T631" i="2"/>
  <c r="K631" i="2"/>
  <c r="T558" i="2"/>
  <c r="K558" i="2"/>
  <c r="H559" i="2"/>
  <c r="I559" i="2" s="1"/>
  <c r="AA569" i="2"/>
  <c r="T575" i="2"/>
  <c r="K575" i="2"/>
  <c r="AB592" i="2"/>
  <c r="AA597" i="2"/>
  <c r="I597" i="2"/>
  <c r="H604" i="2"/>
  <c r="AA608" i="2"/>
  <c r="AB610" i="2"/>
  <c r="K618" i="2"/>
  <c r="T618" i="2"/>
  <c r="AA631" i="2"/>
  <c r="AA649" i="2"/>
  <c r="AA558" i="2"/>
  <c r="H569" i="2"/>
  <c r="AA575" i="2"/>
  <c r="T581" i="2"/>
  <c r="K581" i="2"/>
  <c r="H597" i="2"/>
  <c r="K606" i="2"/>
  <c r="T606" i="2"/>
  <c r="H608" i="2"/>
  <c r="I608" i="2" s="1"/>
  <c r="AA618" i="2"/>
  <c r="AB631" i="2"/>
  <c r="T557" i="2"/>
  <c r="K557" i="2"/>
  <c r="H558" i="2"/>
  <c r="AB569" i="2"/>
  <c r="H575" i="2"/>
  <c r="I575" i="2" s="1"/>
  <c r="AA581" i="2"/>
  <c r="AA591" i="2"/>
  <c r="H601" i="2"/>
  <c r="AA606" i="2"/>
  <c r="H618" i="2"/>
  <c r="AA557" i="2"/>
  <c r="AB558" i="2"/>
  <c r="K568" i="2"/>
  <c r="T568" i="2"/>
  <c r="H581" i="2"/>
  <c r="I581" i="2" s="1"/>
  <c r="H591" i="2"/>
  <c r="T596" i="2"/>
  <c r="K596" i="2"/>
  <c r="H606" i="2"/>
  <c r="I606" i="2" s="1"/>
  <c r="H715" i="2"/>
  <c r="K556" i="2"/>
  <c r="T556" i="2"/>
  <c r="H557" i="2"/>
  <c r="AA568" i="2"/>
  <c r="T574" i="2"/>
  <c r="K574" i="2"/>
  <c r="AB581" i="2"/>
  <c r="AB591" i="2"/>
  <c r="I596" i="2"/>
  <c r="AA596" i="2"/>
  <c r="AB596" i="2" s="1"/>
  <c r="T625" i="2"/>
  <c r="K625" i="2"/>
  <c r="K629" i="2"/>
  <c r="T629" i="2"/>
  <c r="AA556" i="2"/>
  <c r="AB557" i="2"/>
  <c r="H568" i="2"/>
  <c r="H574" i="2"/>
  <c r="K580" i="2"/>
  <c r="T580" i="2"/>
  <c r="H596" i="2"/>
  <c r="AA621" i="2"/>
  <c r="AA625" i="2"/>
  <c r="AA629" i="2"/>
  <c r="K555" i="2"/>
  <c r="T555" i="2"/>
  <c r="H556" i="2"/>
  <c r="K567" i="2"/>
  <c r="T567" i="2"/>
  <c r="AB568" i="2"/>
  <c r="AA580" i="2"/>
  <c r="T600" i="2"/>
  <c r="K600" i="2"/>
  <c r="H621" i="2"/>
  <c r="H625" i="2"/>
  <c r="AA640" i="2"/>
  <c r="AA555" i="2"/>
  <c r="AB556" i="2"/>
  <c r="AA567" i="2"/>
  <c r="K573" i="2"/>
  <c r="T573" i="2"/>
  <c r="H580" i="2"/>
  <c r="I580" i="2" s="1"/>
  <c r="I600" i="2"/>
  <c r="AA600" i="2"/>
  <c r="AB600" i="2" s="1"/>
  <c r="AB621" i="2"/>
  <c r="K520" i="2"/>
  <c r="T520" i="2"/>
  <c r="H521" i="2"/>
  <c r="I521" i="2" s="1"/>
  <c r="H529" i="2"/>
  <c r="I529" i="2" s="1"/>
  <c r="K538" i="2"/>
  <c r="T538" i="2"/>
  <c r="H539" i="2"/>
  <c r="K554" i="2"/>
  <c r="T554" i="2"/>
  <c r="H555" i="2"/>
  <c r="K566" i="2"/>
  <c r="T566" i="2"/>
  <c r="H567" i="2"/>
  <c r="AA573" i="2"/>
  <c r="H600" i="2"/>
  <c r="T611" i="2"/>
  <c r="K611" i="2"/>
  <c r="T632" i="2"/>
  <c r="K632" i="2"/>
  <c r="K641" i="2"/>
  <c r="T641" i="2"/>
  <c r="AA538" i="2"/>
  <c r="AB539" i="2"/>
  <c r="AA554" i="2"/>
  <c r="AB555" i="2"/>
  <c r="AA566" i="2"/>
  <c r="AB567" i="2"/>
  <c r="H573" i="2"/>
  <c r="K579" i="2"/>
  <c r="T579" i="2"/>
  <c r="K603" i="2"/>
  <c r="T603" i="2"/>
  <c r="AA611" i="2"/>
  <c r="AA632" i="2"/>
  <c r="K519" i="2"/>
  <c r="T519" i="2"/>
  <c r="H520" i="2"/>
  <c r="I520" i="2" s="1"/>
  <c r="K537" i="2"/>
  <c r="T537" i="2"/>
  <c r="H538" i="2"/>
  <c r="K547" i="2"/>
  <c r="T547" i="2"/>
  <c r="K553" i="2"/>
  <c r="T553" i="2"/>
  <c r="H554" i="2"/>
  <c r="K565" i="2"/>
  <c r="T565" i="2"/>
  <c r="H566" i="2"/>
  <c r="AB573" i="2"/>
  <c r="I579" i="2"/>
  <c r="AA579" i="2"/>
  <c r="AB579" i="2" s="1"/>
  <c r="H603" i="2"/>
  <c r="T609" i="2"/>
  <c r="K609" i="2"/>
  <c r="H611" i="2"/>
  <c r="I611" i="2" s="1"/>
  <c r="AA619" i="2"/>
  <c r="H632" i="2"/>
  <c r="AA537" i="2"/>
  <c r="AB538" i="2"/>
  <c r="AA547" i="2"/>
  <c r="AA553" i="2"/>
  <c r="AB554" i="2"/>
  <c r="AA565" i="2"/>
  <c r="AB566" i="2"/>
  <c r="K572" i="2"/>
  <c r="T572" i="2"/>
  <c r="H579" i="2"/>
  <c r="P590" i="2"/>
  <c r="Q590" i="2" s="1"/>
  <c r="AA609" i="2"/>
  <c r="AB611" i="2"/>
  <c r="H619" i="2"/>
  <c r="I619" i="2" s="1"/>
  <c r="AB632" i="2"/>
  <c r="K536" i="2"/>
  <c r="T536" i="2"/>
  <c r="H537" i="2"/>
  <c r="K546" i="2"/>
  <c r="T546" i="2"/>
  <c r="H547" i="2"/>
  <c r="K552" i="2"/>
  <c r="T552" i="2"/>
  <c r="H553" i="2"/>
  <c r="K564" i="2"/>
  <c r="T564" i="2"/>
  <c r="H565" i="2"/>
  <c r="I565" i="2" s="1"/>
  <c r="AA572" i="2"/>
  <c r="K589" i="2"/>
  <c r="T589" i="2"/>
  <c r="K599" i="2"/>
  <c r="T599" i="2"/>
  <c r="T607" i="2"/>
  <c r="K607" i="2"/>
  <c r="H609" i="2"/>
  <c r="I609" i="2" s="1"/>
  <c r="AB619" i="2"/>
  <c r="AA536" i="2"/>
  <c r="AB537" i="2"/>
  <c r="I546" i="2"/>
  <c r="AA546" i="2"/>
  <c r="AB547" i="2"/>
  <c r="AA552" i="2"/>
  <c r="AA564" i="2"/>
  <c r="AB565" i="2"/>
  <c r="H572" i="2"/>
  <c r="K578" i="2"/>
  <c r="T578" i="2"/>
  <c r="T584" i="2"/>
  <c r="K584" i="2"/>
  <c r="AA589" i="2"/>
  <c r="AA599" i="2"/>
  <c r="K605" i="2"/>
  <c r="T605" i="2"/>
  <c r="I607" i="2"/>
  <c r="AA607" i="2"/>
  <c r="AB609" i="2"/>
  <c r="K617" i="2"/>
  <c r="T617" i="2"/>
  <c r="T626" i="2"/>
  <c r="K626" i="2"/>
  <c r="AA644" i="2"/>
  <c r="K527" i="2"/>
  <c r="T527" i="2"/>
  <c r="K535" i="2"/>
  <c r="T535" i="2"/>
  <c r="H536" i="2"/>
  <c r="T545" i="2"/>
  <c r="K545" i="2"/>
  <c r="H546" i="2"/>
  <c r="T551" i="2"/>
  <c r="K551" i="2"/>
  <c r="H552" i="2"/>
  <c r="I552" i="2" s="1"/>
  <c r="T563" i="2"/>
  <c r="K563" i="2"/>
  <c r="H564" i="2"/>
  <c r="AB572" i="2"/>
  <c r="AA578" i="2"/>
  <c r="AA584" i="2"/>
  <c r="AB584" i="2" s="1"/>
  <c r="H589" i="2"/>
  <c r="K594" i="2"/>
  <c r="T594" i="2"/>
  <c r="H599" i="2"/>
  <c r="I599" i="2" s="1"/>
  <c r="H607" i="2"/>
  <c r="AA626" i="2"/>
  <c r="I630" i="2"/>
  <c r="AA630" i="2"/>
  <c r="H644" i="2"/>
  <c r="AA527" i="2"/>
  <c r="P528" i="2"/>
  <c r="Q528" i="2" s="1"/>
  <c r="AA535" i="2"/>
  <c r="AB536" i="2"/>
  <c r="AA545" i="2"/>
  <c r="AA551" i="2"/>
  <c r="AB552" i="2"/>
  <c r="AA563" i="2"/>
  <c r="T571" i="2"/>
  <c r="K571" i="2"/>
  <c r="AB578" i="2"/>
  <c r="H584" i="2"/>
  <c r="AB589" i="2"/>
  <c r="AA594" i="2"/>
  <c r="I594" i="2"/>
  <c r="AB599" i="2"/>
  <c r="AB607" i="2"/>
  <c r="H626" i="2"/>
  <c r="H630" i="2"/>
  <c r="H517" i="2"/>
  <c r="T526" i="2"/>
  <c r="K526" i="2"/>
  <c r="H527" i="2"/>
  <c r="I527" i="2" s="1"/>
  <c r="T534" i="2"/>
  <c r="K534" i="2"/>
  <c r="H535" i="2"/>
  <c r="AD544" i="2"/>
  <c r="M544" i="2"/>
  <c r="L544" i="2"/>
  <c r="K544" i="2"/>
  <c r="T544" i="2"/>
  <c r="H545" i="2"/>
  <c r="H551" i="2"/>
  <c r="I551" i="2" s="1"/>
  <c r="T562" i="2"/>
  <c r="K562" i="2"/>
  <c r="H563" i="2"/>
  <c r="AA571" i="2"/>
  <c r="T588" i="2"/>
  <c r="K588" i="2"/>
  <c r="H594" i="2"/>
  <c r="AB626" i="2"/>
  <c r="AB630" i="2"/>
  <c r="H636" i="2"/>
  <c r="AA526" i="2"/>
  <c r="AA534" i="2"/>
  <c r="AA544" i="2"/>
  <c r="AB551" i="2"/>
  <c r="AA562" i="2"/>
  <c r="AB563" i="2"/>
  <c r="H571" i="2"/>
  <c r="AA577" i="2"/>
  <c r="T583" i="2"/>
  <c r="K583" i="2"/>
  <c r="AA588" i="2"/>
  <c r="T525" i="2"/>
  <c r="K525" i="2"/>
  <c r="H526" i="2"/>
  <c r="I526" i="2" s="1"/>
  <c r="T533" i="2"/>
  <c r="K533" i="2"/>
  <c r="H534" i="2"/>
  <c r="I534" i="2" s="1"/>
  <c r="H544" i="2"/>
  <c r="P544" i="2"/>
  <c r="Q544" i="2" s="1"/>
  <c r="T561" i="2"/>
  <c r="K561" i="2"/>
  <c r="H562" i="2"/>
  <c r="AB571" i="2"/>
  <c r="H577" i="2"/>
  <c r="I577" i="2" s="1"/>
  <c r="AA583" i="2"/>
  <c r="H588" i="2"/>
  <c r="I588" i="2" s="1"/>
  <c r="T593" i="2"/>
  <c r="K593" i="2"/>
  <c r="T598" i="2"/>
  <c r="K598" i="2"/>
  <c r="T602" i="2"/>
  <c r="K602" i="2"/>
  <c r="AA641" i="2"/>
  <c r="AB644" i="2"/>
  <c r="AA676" i="2"/>
  <c r="K678" i="2"/>
  <c r="T678" i="2"/>
  <c r="AA680" i="2"/>
  <c r="H649" i="2"/>
  <c r="AA652" i="2"/>
  <c r="AA678" i="2"/>
  <c r="I678" i="2"/>
  <c r="AA637" i="2"/>
  <c r="T646" i="2"/>
  <c r="K646" i="2"/>
  <c r="AB649" i="2"/>
  <c r="H678" i="2"/>
  <c r="H637" i="2"/>
  <c r="I637" i="2" s="1"/>
  <c r="AA646" i="2"/>
  <c r="H646" i="2"/>
  <c r="K667" i="2"/>
  <c r="T667" i="2"/>
  <c r="T669" i="2"/>
  <c r="K669" i="2"/>
  <c r="T671" i="2"/>
  <c r="K671" i="2"/>
  <c r="T636" i="2"/>
  <c r="K636" i="2"/>
  <c r="K643" i="2"/>
  <c r="T643" i="2"/>
  <c r="AB646" i="2"/>
  <c r="AA667" i="2"/>
  <c r="AA669" i="2"/>
  <c r="AA671" i="2"/>
  <c r="I671" i="2"/>
  <c r="AA636" i="2"/>
  <c r="I636" i="2"/>
  <c r="AA643" i="2"/>
  <c r="I654" i="2"/>
  <c r="AA654" i="2"/>
  <c r="K656" i="2"/>
  <c r="T656" i="2"/>
  <c r="T658" i="2"/>
  <c r="K658" i="2"/>
  <c r="T660" i="2"/>
  <c r="K660" i="2"/>
  <c r="AB667" i="2"/>
  <c r="H669" i="2"/>
  <c r="I669" i="2" s="1"/>
  <c r="H671" i="2"/>
  <c r="AA656" i="2"/>
  <c r="AA658" i="2"/>
  <c r="AA660" i="2"/>
  <c r="AB669" i="2"/>
  <c r="T681" i="2"/>
  <c r="K681" i="2"/>
  <c r="H721" i="2"/>
  <c r="AB636" i="2"/>
  <c r="K648" i="2"/>
  <c r="T648" i="2"/>
  <c r="H656" i="2"/>
  <c r="H658" i="2"/>
  <c r="H660" i="2"/>
  <c r="AA681" i="2"/>
  <c r="AA734" i="2"/>
  <c r="K635" i="2"/>
  <c r="T635" i="2"/>
  <c r="AA648" i="2"/>
  <c r="AB656" i="2"/>
  <c r="AB658" i="2"/>
  <c r="AB660" i="2"/>
  <c r="AB662" i="2"/>
  <c r="AE692" i="2"/>
  <c r="T577" i="2"/>
  <c r="K577" i="2"/>
  <c r="H578" i="2"/>
  <c r="I578" i="2" s="1"/>
  <c r="AA605" i="2"/>
  <c r="AB606" i="2"/>
  <c r="AA617" i="2"/>
  <c r="AB618" i="2"/>
  <c r="K623" i="2"/>
  <c r="T623" i="2"/>
  <c r="H629" i="2"/>
  <c r="I629" i="2" s="1"/>
  <c r="AA635" i="2"/>
  <c r="AB635" i="2" s="1"/>
  <c r="H648" i="2"/>
  <c r="T693" i="2"/>
  <c r="K693" i="2"/>
  <c r="K604" i="2"/>
  <c r="T604" i="2"/>
  <c r="H605" i="2"/>
  <c r="K616" i="2"/>
  <c r="T616" i="2"/>
  <c r="H617" i="2"/>
  <c r="I617" i="2" s="1"/>
  <c r="I623" i="2"/>
  <c r="AA623" i="2"/>
  <c r="AB629" i="2"/>
  <c r="H635" i="2"/>
  <c r="T645" i="2"/>
  <c r="K645" i="2"/>
  <c r="AB648" i="2"/>
  <c r="T682" i="2"/>
  <c r="K682" i="2"/>
  <c r="I604" i="2"/>
  <c r="AA604" i="2"/>
  <c r="AB605" i="2"/>
  <c r="AA616" i="2"/>
  <c r="H623" i="2"/>
  <c r="K628" i="2"/>
  <c r="T628" i="2"/>
  <c r="I645" i="2"/>
  <c r="AA645" i="2"/>
  <c r="K677" i="2"/>
  <c r="T677" i="2"/>
  <c r="T679" i="2"/>
  <c r="K679" i="2"/>
  <c r="AA682" i="2"/>
  <c r="K615" i="2"/>
  <c r="T615" i="2"/>
  <c r="H616" i="2"/>
  <c r="AB623" i="2"/>
  <c r="I628" i="2"/>
  <c r="AA628" i="2"/>
  <c r="K634" i="2"/>
  <c r="T634" i="2"/>
  <c r="H645" i="2"/>
  <c r="AA677" i="2"/>
  <c r="AA679" i="2"/>
  <c r="H682" i="2"/>
  <c r="I682" i="2" s="1"/>
  <c r="AA603" i="2"/>
  <c r="AB604" i="2"/>
  <c r="AA615" i="2"/>
  <c r="AB616" i="2"/>
  <c r="I634" i="2"/>
  <c r="AA634" i="2"/>
  <c r="I642" i="2"/>
  <c r="AA642" i="2"/>
  <c r="AB645" i="2"/>
  <c r="AB677" i="2"/>
  <c r="H679" i="2"/>
  <c r="I679" i="2" s="1"/>
  <c r="T614" i="2"/>
  <c r="K614" i="2"/>
  <c r="H615" i="2"/>
  <c r="H634" i="2"/>
  <c r="H642" i="2"/>
  <c r="AB679" i="2"/>
  <c r="AA683" i="2"/>
  <c r="H688" i="2"/>
  <c r="AA696" i="2"/>
  <c r="I696" i="2"/>
  <c r="AA602" i="2"/>
  <c r="AB602" i="2" s="1"/>
  <c r="AB603" i="2"/>
  <c r="AA614" i="2"/>
  <c r="AB614" i="2" s="1"/>
  <c r="AB615" i="2"/>
  <c r="AB642" i="2"/>
  <c r="AA666" i="2"/>
  <c r="K668" i="2"/>
  <c r="T668" i="2"/>
  <c r="T670" i="2"/>
  <c r="K670" i="2"/>
  <c r="T672" i="2"/>
  <c r="K672" i="2"/>
  <c r="H683" i="2"/>
  <c r="AA574" i="2"/>
  <c r="AB575" i="2"/>
  <c r="T591" i="2"/>
  <c r="K591" i="2"/>
  <c r="H592" i="2"/>
  <c r="T601" i="2"/>
  <c r="K601" i="2"/>
  <c r="H602" i="2"/>
  <c r="I602" i="2" s="1"/>
  <c r="K613" i="2"/>
  <c r="T613" i="2"/>
  <c r="H614" i="2"/>
  <c r="K633" i="2"/>
  <c r="T633" i="2"/>
  <c r="T647" i="2"/>
  <c r="K647" i="2"/>
  <c r="AA668" i="2"/>
  <c r="AA670" i="2"/>
  <c r="AA672" i="2"/>
  <c r="AB683" i="2"/>
  <c r="AA601" i="2"/>
  <c r="I601" i="2"/>
  <c r="AA613" i="2"/>
  <c r="AA633" i="2"/>
  <c r="AA647" i="2"/>
  <c r="K655" i="2"/>
  <c r="T655" i="2"/>
  <c r="T657" i="2"/>
  <c r="K657" i="2"/>
  <c r="T659" i="2"/>
  <c r="K659" i="2"/>
  <c r="H668" i="2"/>
  <c r="H670" i="2"/>
  <c r="H672" i="2"/>
  <c r="I672" i="2" s="1"/>
  <c r="T612" i="2"/>
  <c r="K612" i="2"/>
  <c r="H613" i="2"/>
  <c r="I613" i="2" s="1"/>
  <c r="H633" i="2"/>
  <c r="I633" i="2" s="1"/>
  <c r="H647" i="2"/>
  <c r="I647" i="2" s="1"/>
  <c r="AA655" i="2"/>
  <c r="AA657" i="2"/>
  <c r="AA659" i="2"/>
  <c r="I659" i="2"/>
  <c r="AA661" i="2"/>
  <c r="I661" i="2"/>
  <c r="AB668" i="2"/>
  <c r="AB670" i="2"/>
  <c r="AB672" i="2"/>
  <c r="AB601" i="2"/>
  <c r="AA612" i="2"/>
  <c r="AB612" i="2" s="1"/>
  <c r="AB613" i="2"/>
  <c r="T621" i="2"/>
  <c r="K621" i="2"/>
  <c r="T644" i="2"/>
  <c r="K644" i="2"/>
  <c r="AB655" i="2"/>
  <c r="H657" i="2"/>
  <c r="H659" i="2"/>
  <c r="H661" i="2"/>
  <c r="K732" i="2"/>
  <c r="T732" i="2"/>
  <c r="H734" i="2"/>
  <c r="K744" i="2"/>
  <c r="T744" i="2"/>
  <c r="H757" i="2"/>
  <c r="H696" i="2"/>
  <c r="H699" i="2"/>
  <c r="AA732" i="2"/>
  <c r="AB734" i="2"/>
  <c r="H732" i="2"/>
  <c r="I732" i="2" s="1"/>
  <c r="AB682" i="2"/>
  <c r="AA693" i="2"/>
  <c r="T680" i="2"/>
  <c r="K680" i="2"/>
  <c r="H681" i="2"/>
  <c r="I690" i="2"/>
  <c r="AA690" i="2"/>
  <c r="H693" i="2"/>
  <c r="T708" i="2"/>
  <c r="K708" i="2"/>
  <c r="H745" i="2"/>
  <c r="AB681" i="2"/>
  <c r="H690" i="2"/>
  <c r="AB693" i="2"/>
  <c r="AA708" i="2"/>
  <c r="T759" i="2"/>
  <c r="K759" i="2"/>
  <c r="H680" i="2"/>
  <c r="H708" i="2"/>
  <c r="AB680" i="2"/>
  <c r="K701" i="2"/>
  <c r="T701" i="2"/>
  <c r="AB708" i="2"/>
  <c r="K689" i="2"/>
  <c r="T689" i="2"/>
  <c r="T695" i="2"/>
  <c r="K695" i="2"/>
  <c r="T698" i="2"/>
  <c r="K698" i="2"/>
  <c r="K703" i="2"/>
  <c r="T703" i="2"/>
  <c r="T735" i="2"/>
  <c r="K735" i="2"/>
  <c r="H760" i="2"/>
  <c r="AA689" i="2"/>
  <c r="AA695" i="2"/>
  <c r="H698" i="2"/>
  <c r="AA703" i="2"/>
  <c r="AA761" i="2"/>
  <c r="AB761" i="2" s="1"/>
  <c r="H689" i="2"/>
  <c r="H695" i="2"/>
  <c r="H703" i="2"/>
  <c r="H717" i="2"/>
  <c r="K688" i="2"/>
  <c r="T688" i="2"/>
  <c r="T733" i="2"/>
  <c r="K733" i="2"/>
  <c r="T747" i="2"/>
  <c r="K747" i="2"/>
  <c r="AA783" i="2"/>
  <c r="K630" i="2"/>
  <c r="T630" i="2"/>
  <c r="H631" i="2"/>
  <c r="K642" i="2"/>
  <c r="T642" i="2"/>
  <c r="H643" i="2"/>
  <c r="K654" i="2"/>
  <c r="T654" i="2"/>
  <c r="H655" i="2"/>
  <c r="K666" i="2"/>
  <c r="T666" i="2"/>
  <c r="H667" i="2"/>
  <c r="K676" i="2"/>
  <c r="T676" i="2"/>
  <c r="H677" i="2"/>
  <c r="I688" i="2"/>
  <c r="AA688" i="2"/>
  <c r="AE724" i="2"/>
  <c r="AA733" i="2"/>
  <c r="T736" i="2"/>
  <c r="K736" i="2"/>
  <c r="AB784" i="2"/>
  <c r="H718" i="2"/>
  <c r="M731" i="2"/>
  <c r="P731" i="2" s="1"/>
  <c r="Q731" i="2" s="1"/>
  <c r="L731" i="2"/>
  <c r="K731" i="2"/>
  <c r="AD731" i="2"/>
  <c r="T731" i="2"/>
  <c r="H733" i="2"/>
  <c r="AA736" i="2"/>
  <c r="I736" i="2"/>
  <c r="K653" i="2"/>
  <c r="T653" i="2"/>
  <c r="H654" i="2"/>
  <c r="K665" i="2"/>
  <c r="T665" i="2"/>
  <c r="H666" i="2"/>
  <c r="K675" i="2"/>
  <c r="T675" i="2"/>
  <c r="H676" i="2"/>
  <c r="K687" i="2"/>
  <c r="T687" i="2"/>
  <c r="H716" i="2"/>
  <c r="AA731" i="2"/>
  <c r="AB733" i="2"/>
  <c r="H736" i="2"/>
  <c r="AA748" i="2"/>
  <c r="AB748" i="2" s="1"/>
  <c r="AA653" i="2"/>
  <c r="AB654" i="2"/>
  <c r="I665" i="2"/>
  <c r="AA665" i="2"/>
  <c r="AB666" i="2"/>
  <c r="I675" i="2"/>
  <c r="AA675" i="2"/>
  <c r="AB675" i="2" s="1"/>
  <c r="AB676" i="2"/>
  <c r="AA687" i="2"/>
  <c r="H748" i="2"/>
  <c r="K640" i="2"/>
  <c r="T640" i="2"/>
  <c r="H641" i="2"/>
  <c r="K652" i="2"/>
  <c r="T652" i="2"/>
  <c r="H653" i="2"/>
  <c r="K664" i="2"/>
  <c r="T664" i="2"/>
  <c r="H665" i="2"/>
  <c r="K674" i="2"/>
  <c r="T674" i="2"/>
  <c r="H675" i="2"/>
  <c r="K686" i="2"/>
  <c r="T686" i="2"/>
  <c r="H687" i="2"/>
  <c r="I687" i="2" s="1"/>
  <c r="K697" i="2"/>
  <c r="T697" i="2"/>
  <c r="AA664" i="2"/>
  <c r="AB664" i="2" s="1"/>
  <c r="AB665" i="2"/>
  <c r="AA674" i="2"/>
  <c r="AA686" i="2"/>
  <c r="AB687" i="2"/>
  <c r="T694" i="2"/>
  <c r="K694" i="2"/>
  <c r="AA700" i="2"/>
  <c r="AA737" i="2"/>
  <c r="AA749" i="2"/>
  <c r="T619" i="2"/>
  <c r="K619" i="2"/>
  <c r="H620" i="2"/>
  <c r="H628" i="2"/>
  <c r="K639" i="2"/>
  <c r="T639" i="2"/>
  <c r="H640" i="2"/>
  <c r="T651" i="2"/>
  <c r="K651" i="2"/>
  <c r="H652" i="2"/>
  <c r="I652" i="2" s="1"/>
  <c r="T663" i="2"/>
  <c r="K663" i="2"/>
  <c r="H664" i="2"/>
  <c r="H674" i="2"/>
  <c r="T685" i="2"/>
  <c r="K685" i="2"/>
  <c r="H686" i="2"/>
  <c r="I686" i="2" s="1"/>
  <c r="AA694" i="2"/>
  <c r="H709" i="2"/>
  <c r="H737" i="2"/>
  <c r="I737" i="2" s="1"/>
  <c r="AB749" i="2"/>
  <c r="AA639" i="2"/>
  <c r="AB639" i="2" s="1"/>
  <c r="AB640" i="2"/>
  <c r="AA651" i="2"/>
  <c r="AB651" i="2" s="1"/>
  <c r="AB652" i="2"/>
  <c r="AA663" i="2"/>
  <c r="AB674" i="2"/>
  <c r="AA685" i="2"/>
  <c r="AB686" i="2"/>
  <c r="H694" i="2"/>
  <c r="I694" i="2" s="1"/>
  <c r="T638" i="2"/>
  <c r="K638" i="2"/>
  <c r="H639" i="2"/>
  <c r="I639" i="2" s="1"/>
  <c r="K650" i="2"/>
  <c r="T650" i="2"/>
  <c r="H651" i="2"/>
  <c r="K662" i="2"/>
  <c r="T662" i="2"/>
  <c r="H663" i="2"/>
  <c r="T684" i="2"/>
  <c r="K684" i="2"/>
  <c r="H685" i="2"/>
  <c r="I685" i="2" s="1"/>
  <c r="AB694" i="2"/>
  <c r="K702" i="2"/>
  <c r="T702" i="2"/>
  <c r="K756" i="2"/>
  <c r="T756" i="2"/>
  <c r="AA773" i="2"/>
  <c r="AA650" i="2"/>
  <c r="AA662" i="2"/>
  <c r="AA684" i="2"/>
  <c r="AB685" i="2"/>
  <c r="AA702" i="2"/>
  <c r="H638" i="2"/>
  <c r="I638" i="2" s="1"/>
  <c r="T649" i="2"/>
  <c r="K649" i="2"/>
  <c r="H650" i="2"/>
  <c r="I650" i="2" s="1"/>
  <c r="T661" i="2"/>
  <c r="K661" i="2"/>
  <c r="H662" i="2"/>
  <c r="K683" i="2"/>
  <c r="T683" i="2"/>
  <c r="H684" i="2"/>
  <c r="T691" i="2"/>
  <c r="K691" i="2"/>
  <c r="H702" i="2"/>
  <c r="T734" i="2"/>
  <c r="K734" i="2"/>
  <c r="AA709" i="2"/>
  <c r="I709" i="2"/>
  <c r="H723" i="2"/>
  <c r="P722" i="2"/>
  <c r="Q722" i="2" s="1"/>
  <c r="T737" i="2"/>
  <c r="K737" i="2"/>
  <c r="H738" i="2"/>
  <c r="T749" i="2"/>
  <c r="K749" i="2"/>
  <c r="H750" i="2"/>
  <c r="T761" i="2"/>
  <c r="K761" i="2"/>
  <c r="H762" i="2"/>
  <c r="I762" i="2" s="1"/>
  <c r="T773" i="2"/>
  <c r="K773" i="2"/>
  <c r="H774" i="2"/>
  <c r="I774" i="2" s="1"/>
  <c r="AE781" i="2"/>
  <c r="T783" i="2"/>
  <c r="K783" i="2"/>
  <c r="H784" i="2"/>
  <c r="I784" i="2" s="1"/>
  <c r="T748" i="2"/>
  <c r="K748" i="2"/>
  <c r="H749" i="2"/>
  <c r="I749" i="2" s="1"/>
  <c r="T760" i="2"/>
  <c r="K760" i="2"/>
  <c r="H761" i="2"/>
  <c r="I761" i="2" s="1"/>
  <c r="T772" i="2"/>
  <c r="K772" i="2"/>
  <c r="H773" i="2"/>
  <c r="I773" i="2" s="1"/>
  <c r="T782" i="2"/>
  <c r="K782" i="2"/>
  <c r="H783" i="2"/>
  <c r="AA760" i="2"/>
  <c r="I760" i="2"/>
  <c r="AA772" i="2"/>
  <c r="I772" i="2"/>
  <c r="AB773" i="2"/>
  <c r="AA782" i="2"/>
  <c r="H801" i="2"/>
  <c r="T771" i="2"/>
  <c r="K771" i="2"/>
  <c r="H772" i="2"/>
  <c r="H782" i="2"/>
  <c r="H800" i="2"/>
  <c r="AA735" i="2"/>
  <c r="AB736" i="2"/>
  <c r="AA747" i="2"/>
  <c r="AA759" i="2"/>
  <c r="AB760" i="2"/>
  <c r="AA771" i="2"/>
  <c r="AB772" i="2"/>
  <c r="AB782" i="2"/>
  <c r="H735" i="2"/>
  <c r="I735" i="2" s="1"/>
  <c r="T746" i="2"/>
  <c r="K746" i="2"/>
  <c r="H747" i="2"/>
  <c r="I747" i="2" s="1"/>
  <c r="T758" i="2"/>
  <c r="K758" i="2"/>
  <c r="H759" i="2"/>
  <c r="I759" i="2" s="1"/>
  <c r="T770" i="2"/>
  <c r="K770" i="2"/>
  <c r="H771" i="2"/>
  <c r="AA746" i="2"/>
  <c r="AA758" i="2"/>
  <c r="AB759" i="2"/>
  <c r="I770" i="2"/>
  <c r="AA770" i="2"/>
  <c r="AB770" i="2" s="1"/>
  <c r="AB771" i="2"/>
  <c r="T745" i="2"/>
  <c r="K745" i="2"/>
  <c r="H746" i="2"/>
  <c r="T757" i="2"/>
  <c r="K757" i="2"/>
  <c r="H758" i="2"/>
  <c r="I758" i="2" s="1"/>
  <c r="T769" i="2"/>
  <c r="K769" i="2"/>
  <c r="H770" i="2"/>
  <c r="H803" i="2"/>
  <c r="I745" i="2"/>
  <c r="AA745" i="2"/>
  <c r="AB746" i="2"/>
  <c r="I757" i="2"/>
  <c r="AA757" i="2"/>
  <c r="AB758" i="2"/>
  <c r="I769" i="2"/>
  <c r="AA769" i="2"/>
  <c r="K768" i="2"/>
  <c r="T768" i="2"/>
  <c r="H769" i="2"/>
  <c r="K780" i="2"/>
  <c r="T780" i="2"/>
  <c r="AA744" i="2"/>
  <c r="AB744" i="2" s="1"/>
  <c r="AA756" i="2"/>
  <c r="AB757" i="2"/>
  <c r="AA768" i="2"/>
  <c r="AB769" i="2"/>
  <c r="I780" i="2"/>
  <c r="AA780" i="2"/>
  <c r="M743" i="2"/>
  <c r="L743" i="2"/>
  <c r="K743" i="2"/>
  <c r="AD743" i="2"/>
  <c r="T743" i="2"/>
  <c r="P743" i="2" s="1"/>
  <c r="Q743" i="2" s="1"/>
  <c r="H744" i="2"/>
  <c r="I744" i="2" s="1"/>
  <c r="K755" i="2"/>
  <c r="T755" i="2"/>
  <c r="H756" i="2"/>
  <c r="I756" i="2" s="1"/>
  <c r="M767" i="2"/>
  <c r="L767" i="2"/>
  <c r="K767" i="2"/>
  <c r="AD767" i="2"/>
  <c r="T767" i="2"/>
  <c r="P767" i="2" s="1"/>
  <c r="Q767" i="2" s="1"/>
  <c r="H768" i="2"/>
  <c r="K779" i="2"/>
  <c r="T779" i="2"/>
  <c r="H780" i="2"/>
  <c r="K789" i="2"/>
  <c r="T789" i="2"/>
  <c r="H796" i="2"/>
  <c r="AA743" i="2"/>
  <c r="I755" i="2"/>
  <c r="AA755" i="2"/>
  <c r="AA767" i="2"/>
  <c r="AE767" i="2" s="1"/>
  <c r="AB768" i="2"/>
  <c r="AA779" i="2"/>
  <c r="AB779" i="2" s="1"/>
  <c r="AB780" i="2"/>
  <c r="I789" i="2"/>
  <c r="AA789" i="2"/>
  <c r="H798" i="2"/>
  <c r="AA691" i="2"/>
  <c r="AA701" i="2"/>
  <c r="AB701" i="2" s="1"/>
  <c r="AB702" i="2"/>
  <c r="H719" i="2"/>
  <c r="K730" i="2"/>
  <c r="T730" i="2"/>
  <c r="H731" i="2"/>
  <c r="N731" i="2" s="1"/>
  <c r="O731" i="2" s="1"/>
  <c r="M742" i="2"/>
  <c r="L742" i="2"/>
  <c r="K742" i="2"/>
  <c r="T742" i="2"/>
  <c r="AD742" i="2"/>
  <c r="H743" i="2"/>
  <c r="K754" i="2"/>
  <c r="T754" i="2"/>
  <c r="H755" i="2"/>
  <c r="K766" i="2"/>
  <c r="T766" i="2"/>
  <c r="H767" i="2"/>
  <c r="I767" i="2" s="1"/>
  <c r="K778" i="2"/>
  <c r="T778" i="2"/>
  <c r="H779" i="2"/>
  <c r="K788" i="2"/>
  <c r="T788" i="2"/>
  <c r="H789" i="2"/>
  <c r="T690" i="2"/>
  <c r="K690" i="2"/>
  <c r="H691" i="2"/>
  <c r="I691" i="2" s="1"/>
  <c r="K700" i="2"/>
  <c r="T700" i="2"/>
  <c r="H701" i="2"/>
  <c r="I701" i="2" s="1"/>
  <c r="I730" i="2"/>
  <c r="AA730" i="2"/>
  <c r="AB731" i="2"/>
  <c r="AA742" i="2"/>
  <c r="AE742" i="2" s="1"/>
  <c r="AB743" i="2"/>
  <c r="AA754" i="2"/>
  <c r="AB754" i="2" s="1"/>
  <c r="AB755" i="2"/>
  <c r="AA766" i="2"/>
  <c r="AA778" i="2"/>
  <c r="AA788" i="2"/>
  <c r="K729" i="2"/>
  <c r="T729" i="2"/>
  <c r="H730" i="2"/>
  <c r="K741" i="2"/>
  <c r="T741" i="2"/>
  <c r="H742" i="2"/>
  <c r="N742" i="2" s="1"/>
  <c r="O742" i="2" s="1"/>
  <c r="P742" i="2"/>
  <c r="Q742" i="2" s="1"/>
  <c r="K753" i="2"/>
  <c r="T753" i="2"/>
  <c r="H754" i="2"/>
  <c r="K765" i="2"/>
  <c r="T765" i="2"/>
  <c r="H766" i="2"/>
  <c r="I766" i="2" s="1"/>
  <c r="K777" i="2"/>
  <c r="T777" i="2"/>
  <c r="H778" i="2"/>
  <c r="I778" i="2" s="1"/>
  <c r="K787" i="2"/>
  <c r="T787" i="2"/>
  <c r="H788" i="2"/>
  <c r="P796" i="2"/>
  <c r="Q796" i="2" s="1"/>
  <c r="H809" i="2"/>
  <c r="K699" i="2"/>
  <c r="T699" i="2"/>
  <c r="H700" i="2"/>
  <c r="I700" i="2" s="1"/>
  <c r="K712" i="2"/>
  <c r="T712" i="2"/>
  <c r="P716" i="2"/>
  <c r="Q716" i="2" s="1"/>
  <c r="AA729" i="2"/>
  <c r="AB730" i="2"/>
  <c r="AA741" i="2"/>
  <c r="AB742" i="2"/>
  <c r="AA753" i="2"/>
  <c r="AA765" i="2"/>
  <c r="AB766" i="2"/>
  <c r="AA777" i="2"/>
  <c r="AA787" i="2"/>
  <c r="AB788" i="2"/>
  <c r="H797" i="2"/>
  <c r="AB690" i="2"/>
  <c r="I699" i="2"/>
  <c r="AA699" i="2"/>
  <c r="AB700" i="2"/>
  <c r="AA712" i="2"/>
  <c r="P719" i="2"/>
  <c r="Q719" i="2" s="1"/>
  <c r="H724" i="2"/>
  <c r="H729" i="2"/>
  <c r="T740" i="2"/>
  <c r="K740" i="2"/>
  <c r="H741" i="2"/>
  <c r="AD752" i="2"/>
  <c r="T752" i="2"/>
  <c r="M752" i="2"/>
  <c r="K752" i="2"/>
  <c r="L752" i="2"/>
  <c r="H753" i="2"/>
  <c r="I753" i="2" s="1"/>
  <c r="T764" i="2"/>
  <c r="K764" i="2"/>
  <c r="H765" i="2"/>
  <c r="I765" i="2" s="1"/>
  <c r="T776" i="2"/>
  <c r="K776" i="2"/>
  <c r="H777" i="2"/>
  <c r="AD786" i="2"/>
  <c r="T786" i="2"/>
  <c r="P786" i="2" s="1"/>
  <c r="Q786" i="2" s="1"/>
  <c r="M786" i="2"/>
  <c r="K786" i="2"/>
  <c r="L786" i="2"/>
  <c r="H787" i="2"/>
  <c r="I787" i="2" s="1"/>
  <c r="H802" i="2"/>
  <c r="K711" i="2"/>
  <c r="T711" i="2"/>
  <c r="H712" i="2"/>
  <c r="I712" i="2" s="1"/>
  <c r="H722" i="2"/>
  <c r="AB729" i="2"/>
  <c r="AA740" i="2"/>
  <c r="AB741" i="2"/>
  <c r="I752" i="2"/>
  <c r="AA752" i="2"/>
  <c r="AE752" i="2" s="1"/>
  <c r="AB753" i="2"/>
  <c r="AA764" i="2"/>
  <c r="AA776" i="2"/>
  <c r="AB777" i="2"/>
  <c r="AA786" i="2"/>
  <c r="AB787" i="2"/>
  <c r="AB689" i="2"/>
  <c r="I698" i="2"/>
  <c r="AA698" i="2"/>
  <c r="I711" i="2"/>
  <c r="AA711" i="2"/>
  <c r="T739" i="2"/>
  <c r="K739" i="2"/>
  <c r="H740" i="2"/>
  <c r="AD751" i="2"/>
  <c r="T751" i="2"/>
  <c r="K751" i="2"/>
  <c r="M751" i="2"/>
  <c r="P751" i="2" s="1"/>
  <c r="Q751" i="2" s="1"/>
  <c r="L751" i="2"/>
  <c r="H752" i="2"/>
  <c r="N752" i="2" s="1"/>
  <c r="O752" i="2" s="1"/>
  <c r="P752" i="2"/>
  <c r="Q752" i="2" s="1"/>
  <c r="T763" i="2"/>
  <c r="K763" i="2"/>
  <c r="H764" i="2"/>
  <c r="I764" i="2" s="1"/>
  <c r="AD775" i="2"/>
  <c r="T775" i="2"/>
  <c r="P775" i="2" s="1"/>
  <c r="Q775" i="2" s="1"/>
  <c r="M775" i="2"/>
  <c r="L775" i="2"/>
  <c r="K775" i="2"/>
  <c r="H776" i="2"/>
  <c r="I776" i="2" s="1"/>
  <c r="T785" i="2"/>
  <c r="K785" i="2"/>
  <c r="H786" i="2"/>
  <c r="H815" i="2"/>
  <c r="T710" i="2"/>
  <c r="K710" i="2"/>
  <c r="H711" i="2"/>
  <c r="AA739" i="2"/>
  <c r="AA751" i="2"/>
  <c r="AE751" i="2" s="1"/>
  <c r="I751" i="2"/>
  <c r="AB752" i="2"/>
  <c r="AA763" i="2"/>
  <c r="I763" i="2"/>
  <c r="AB764" i="2"/>
  <c r="AA775" i="2"/>
  <c r="AE775" i="2" s="1"/>
  <c r="AB776" i="2"/>
  <c r="AA785" i="2"/>
  <c r="AB786" i="2"/>
  <c r="AA697" i="2"/>
  <c r="AA710" i="2"/>
  <c r="AB710" i="2" s="1"/>
  <c r="P724" i="2"/>
  <c r="Q724" i="2" s="1"/>
  <c r="T738" i="2"/>
  <c r="K738" i="2"/>
  <c r="H739" i="2"/>
  <c r="I739" i="2" s="1"/>
  <c r="T750" i="2"/>
  <c r="K750" i="2"/>
  <c r="H751" i="2"/>
  <c r="T762" i="2"/>
  <c r="K762" i="2"/>
  <c r="H763" i="2"/>
  <c r="T774" i="2"/>
  <c r="K774" i="2"/>
  <c r="H775" i="2"/>
  <c r="I775" i="2" s="1"/>
  <c r="T784" i="2"/>
  <c r="K784" i="2"/>
  <c r="H785" i="2"/>
  <c r="I785" i="2" s="1"/>
  <c r="H795" i="2"/>
  <c r="T696" i="2"/>
  <c r="K696" i="2"/>
  <c r="H697" i="2"/>
  <c r="I697" i="2" s="1"/>
  <c r="T709" i="2"/>
  <c r="K709" i="2"/>
  <c r="H710" i="2"/>
  <c r="H720" i="2"/>
  <c r="AA738" i="2"/>
  <c r="AB738" i="2" s="1"/>
  <c r="I738" i="2"/>
  <c r="AB739" i="2"/>
  <c r="AA750" i="2"/>
  <c r="I750" i="2"/>
  <c r="AB751" i="2"/>
  <c r="AA762" i="2"/>
  <c r="AB762" i="2" s="1"/>
  <c r="AB763" i="2"/>
  <c r="AA774" i="2"/>
  <c r="AB774" i="2" s="1"/>
  <c r="AA784" i="2"/>
  <c r="AB785" i="2"/>
  <c r="H799" i="2"/>
  <c r="AE12" i="2"/>
  <c r="N51" i="2"/>
  <c r="AB12" i="2"/>
  <c r="P12" i="2"/>
  <c r="Q12" i="2" s="1"/>
  <c r="N12" i="2"/>
  <c r="O12" i="2" s="1"/>
  <c r="I12" i="2"/>
  <c r="O207" i="2"/>
  <c r="X164" i="2"/>
  <c r="W164" i="2"/>
  <c r="S164" i="2"/>
  <c r="R164" i="2"/>
  <c r="Q207" i="2"/>
  <c r="P209" i="2"/>
  <c r="Q209" i="2" s="1"/>
  <c r="I207" i="2"/>
  <c r="N209" i="2"/>
  <c r="O209" i="2" s="1"/>
  <c r="AE209" i="2"/>
  <c r="AE241" i="2"/>
  <c r="AE425" i="2"/>
  <c r="N514" i="2"/>
  <c r="O514" i="2" s="1"/>
  <c r="P486" i="2"/>
  <c r="Q486" i="2" s="1"/>
  <c r="N487" i="2"/>
  <c r="O487" i="2" s="1"/>
  <c r="AE487" i="2"/>
  <c r="N434" i="2"/>
  <c r="O434" i="2" s="1"/>
  <c r="I434" i="2"/>
  <c r="N475" i="2"/>
  <c r="O475" i="2" s="1"/>
  <c r="P434" i="2"/>
  <c r="Q434" i="2" s="1"/>
  <c r="AE434" i="2"/>
  <c r="P465" i="2"/>
  <c r="Q465" i="2" s="1"/>
  <c r="AE522" i="2"/>
  <c r="AE514" i="2"/>
  <c r="N486" i="2"/>
  <c r="O486" i="2" s="1"/>
  <c r="AE528" i="2"/>
  <c r="I475" i="2"/>
  <c r="P515" i="2"/>
  <c r="Q515" i="2" s="1"/>
  <c r="AE548" i="2"/>
  <c r="AB548" i="2"/>
  <c r="AE515" i="2"/>
  <c r="AB515" i="2"/>
  <c r="AE465" i="2"/>
  <c r="AE473" i="2"/>
  <c r="AB425" i="2"/>
  <c r="AE486" i="2"/>
  <c r="AB434" i="2"/>
  <c r="AB486" i="2"/>
  <c r="N513" i="2"/>
  <c r="O513" i="2" s="1"/>
  <c r="I513" i="2"/>
  <c r="AE475" i="2"/>
  <c r="AE513" i="2"/>
  <c r="N522" i="2"/>
  <c r="O522" i="2" s="1"/>
  <c r="P487" i="2"/>
  <c r="Q487" i="2" s="1"/>
  <c r="P522" i="2"/>
  <c r="Q522" i="2" s="1"/>
  <c r="N543" i="2"/>
  <c r="O543" i="2" s="1"/>
  <c r="AE590" i="2"/>
  <c r="AE622" i="2"/>
  <c r="N528" i="2"/>
  <c r="O528" i="2" s="1"/>
  <c r="N530" i="2"/>
  <c r="O530" i="2" s="1"/>
  <c r="I543" i="2"/>
  <c r="P595" i="2"/>
  <c r="Q595" i="2" s="1"/>
  <c r="N550" i="2"/>
  <c r="O550" i="2" s="1"/>
  <c r="I550" i="2"/>
  <c r="AE595" i="2"/>
  <c r="AB522" i="2"/>
  <c r="AE550" i="2"/>
  <c r="AE543" i="2"/>
  <c r="N515" i="2"/>
  <c r="O515" i="2" s="1"/>
  <c r="P548" i="2"/>
  <c r="Q548" i="2" s="1"/>
  <c r="N590" i="2"/>
  <c r="O590" i="2" s="1"/>
  <c r="AB595" i="2"/>
  <c r="P550" i="2"/>
  <c r="Q550" i="2" s="1"/>
  <c r="AB622" i="2"/>
  <c r="AE627" i="2"/>
  <c r="I528" i="2"/>
  <c r="AB543" i="2"/>
  <c r="N548" i="2"/>
  <c r="O548" i="2" s="1"/>
  <c r="N595" i="2"/>
  <c r="O595" i="2" s="1"/>
  <c r="AE722" i="2"/>
  <c r="AE719" i="2"/>
  <c r="N692" i="2"/>
  <c r="O692" i="2" s="1"/>
  <c r="AE673" i="2"/>
  <c r="AE716" i="2"/>
  <c r="AE720" i="2"/>
  <c r="AB722" i="2"/>
  <c r="N781" i="2"/>
  <c r="O781" i="2" s="1"/>
  <c r="S803" i="2"/>
  <c r="R803" i="2"/>
  <c r="S799" i="2"/>
  <c r="R799" i="2"/>
  <c r="AE796" i="2"/>
  <c r="P781" i="2"/>
  <c r="Q781" i="2" s="1"/>
  <c r="AB719" i="2"/>
  <c r="AE721" i="2"/>
  <c r="AE801" i="2"/>
  <c r="Q810" i="2"/>
  <c r="S809" i="2"/>
  <c r="S810" i="2" s="1"/>
  <c r="R809" i="2"/>
  <c r="R810" i="2" s="1"/>
  <c r="I692" i="2"/>
  <c r="Q795" i="2"/>
  <c r="P816" i="2"/>
  <c r="Q815" i="2"/>
  <c r="P692" i="2"/>
  <c r="Q692" i="2" s="1"/>
  <c r="AB716" i="2"/>
  <c r="S800" i="2"/>
  <c r="R800" i="2"/>
  <c r="R798" i="2"/>
  <c r="S798" i="2"/>
  <c r="S797" i="2"/>
  <c r="R797" i="2"/>
  <c r="R802" i="2"/>
  <c r="AB796" i="2"/>
  <c r="S802" i="2"/>
  <c r="AB798" i="2"/>
  <c r="AB795" i="2"/>
  <c r="AB720" i="2"/>
  <c r="AB721" i="2"/>
  <c r="AB814" i="2"/>
  <c r="AC814" i="2"/>
  <c r="Z814" i="2"/>
  <c r="AC808" i="2"/>
  <c r="T808" i="2"/>
  <c r="T814" i="2"/>
  <c r="Z808" i="2"/>
  <c r="F814" i="2"/>
  <c r="M814" i="2"/>
  <c r="L814" i="2"/>
  <c r="K814" i="2"/>
  <c r="K808" i="2"/>
  <c r="F808" i="2"/>
  <c r="L808" i="2"/>
  <c r="J814" i="2"/>
  <c r="J808" i="2"/>
  <c r="AA814" i="2"/>
  <c r="AD808" i="2"/>
  <c r="AA808" i="2"/>
  <c r="L11" i="2"/>
  <c r="L330" i="2"/>
  <c r="L240" i="2"/>
  <c r="L235" i="2"/>
  <c r="L432" i="2"/>
  <c r="L422" i="2"/>
  <c r="L447" i="2"/>
  <c r="L10" i="2"/>
  <c r="M10" i="2" s="1"/>
  <c r="AD11" i="2"/>
  <c r="L16" i="2"/>
  <c r="L254" i="2"/>
  <c r="L246" i="2"/>
  <c r="M246" i="2" s="1"/>
  <c r="M235" i="2"/>
  <c r="L468" i="2"/>
  <c r="M468" i="2" s="1"/>
  <c r="L397" i="2"/>
  <c r="M397" i="2" s="1"/>
  <c r="L55" i="2"/>
  <c r="AD55" i="2" s="1"/>
  <c r="M16" i="2"/>
  <c r="AD330" i="2"/>
  <c r="AD254" i="2"/>
  <c r="AD240" i="2"/>
  <c r="L309" i="2"/>
  <c r="L270" i="2"/>
  <c r="M270" i="2" s="1"/>
  <c r="L274" i="2"/>
  <c r="M274" i="2" s="1"/>
  <c r="L362" i="2"/>
  <c r="M362" i="2" s="1"/>
  <c r="AD432" i="2"/>
  <c r="AD447" i="2"/>
  <c r="L490" i="2"/>
  <c r="AD10" i="2"/>
  <c r="L19" i="2"/>
  <c r="AD309" i="2"/>
  <c r="AD246" i="2"/>
  <c r="L252" i="2"/>
  <c r="M252" i="2" s="1"/>
  <c r="L262" i="2"/>
  <c r="AD362" i="2"/>
  <c r="L355" i="2"/>
  <c r="L388" i="2"/>
  <c r="AD397" i="2"/>
  <c r="L60" i="2"/>
  <c r="M60" i="2" s="1"/>
  <c r="M55" i="2"/>
  <c r="L195" i="2"/>
  <c r="L192" i="2"/>
  <c r="M192" i="2" s="1"/>
  <c r="M254" i="2"/>
  <c r="AD270" i="2"/>
  <c r="L279" i="2"/>
  <c r="L275" i="2"/>
  <c r="AD275" i="2" s="1"/>
  <c r="L353" i="2"/>
  <c r="M353" i="2" s="1"/>
  <c r="L314" i="2"/>
  <c r="L359" i="2"/>
  <c r="M359" i="2" s="1"/>
  <c r="L380" i="2"/>
  <c r="L459" i="2"/>
  <c r="L14" i="2"/>
  <c r="AD14" i="2" s="1"/>
  <c r="AD19" i="2"/>
  <c r="L242" i="2"/>
  <c r="L273" i="2"/>
  <c r="L266" i="2"/>
  <c r="M309" i="2"/>
  <c r="AD252" i="2"/>
  <c r="M279" i="2"/>
  <c r="L199" i="2"/>
  <c r="M275" i="2"/>
  <c r="L329" i="2"/>
  <c r="M329" i="2" s="1"/>
  <c r="L331" i="2"/>
  <c r="M331" i="2" s="1"/>
  <c r="L441" i="2"/>
  <c r="L357" i="2"/>
  <c r="AD357" i="2" s="1"/>
  <c r="L500" i="2"/>
  <c r="M500" i="2" s="1"/>
  <c r="AD459" i="2"/>
  <c r="AD60" i="2"/>
  <c r="AD192" i="2"/>
  <c r="L196" i="2"/>
  <c r="L313" i="2"/>
  <c r="L263" i="2"/>
  <c r="AD263" i="2" s="1"/>
  <c r="L244" i="2"/>
  <c r="L197" i="2"/>
  <c r="AD353" i="2"/>
  <c r="AD329" i="2"/>
  <c r="AD359" i="2"/>
  <c r="M14" i="2"/>
  <c r="L48" i="2"/>
  <c r="M48" i="2" s="1"/>
  <c r="L22" i="2"/>
  <c r="M22" i="2" s="1"/>
  <c r="L45" i="2"/>
  <c r="M19" i="2"/>
  <c r="L200" i="2"/>
  <c r="M266" i="2"/>
  <c r="L276" i="2"/>
  <c r="M276" i="2" s="1"/>
  <c r="L236" i="2"/>
  <c r="AD279" i="2"/>
  <c r="M263" i="2"/>
  <c r="L47" i="2"/>
  <c r="M47" i="2" s="1"/>
  <c r="AD200" i="2"/>
  <c r="L189" i="2"/>
  <c r="M189" i="2" s="1"/>
  <c r="L194" i="2"/>
  <c r="L253" i="2"/>
  <c r="M253" i="2" s="1"/>
  <c r="L238" i="2"/>
  <c r="M238" i="2" s="1"/>
  <c r="AD276" i="2"/>
  <c r="L243" i="2"/>
  <c r="AD48" i="2"/>
  <c r="L46" i="2"/>
  <c r="M46" i="2" s="1"/>
  <c r="AD45" i="2"/>
  <c r="AD189" i="2"/>
  <c r="L260" i="2"/>
  <c r="AD266" i="2"/>
  <c r="L265" i="2"/>
  <c r="M265" i="2" s="1"/>
  <c r="L258" i="2"/>
  <c r="M258" i="2" s="1"/>
  <c r="AD236" i="2"/>
  <c r="AD243" i="2"/>
  <c r="L360" i="2"/>
  <c r="M360" i="2" s="1"/>
  <c r="AD22" i="2"/>
  <c r="AD47" i="2"/>
  <c r="L18" i="2"/>
  <c r="AD18" i="2" s="1"/>
  <c r="M200" i="2"/>
  <c r="L283" i="2"/>
  <c r="L318" i="2"/>
  <c r="M318" i="2" s="1"/>
  <c r="AD253" i="2"/>
  <c r="L239" i="2"/>
  <c r="M239" i="2" s="1"/>
  <c r="AD238" i="2"/>
  <c r="M45" i="2"/>
  <c r="AD318" i="2"/>
  <c r="AD265" i="2"/>
  <c r="AD258" i="2"/>
  <c r="M236" i="2"/>
  <c r="L250" i="2"/>
  <c r="M243" i="2"/>
  <c r="AD360" i="2"/>
  <c r="L13" i="2"/>
  <c r="AD46" i="2"/>
  <c r="M18" i="2"/>
  <c r="L272" i="2"/>
  <c r="M272" i="2" s="1"/>
  <c r="L277" i="2"/>
  <c r="M277" i="2" s="1"/>
  <c r="AD239" i="2"/>
  <c r="L257" i="2"/>
  <c r="AD257" i="2" s="1"/>
  <c r="L249" i="2"/>
  <c r="M13" i="2"/>
  <c r="L58" i="2"/>
  <c r="M58" i="2" s="1"/>
  <c r="L188" i="2"/>
  <c r="M188" i="2" s="1"/>
  <c r="L191" i="2"/>
  <c r="M191" i="2" s="1"/>
  <c r="L259" i="2"/>
  <c r="M259" i="2" s="1"/>
  <c r="L245" i="2"/>
  <c r="M245" i="2" s="1"/>
  <c r="M257" i="2"/>
  <c r="L23" i="2"/>
  <c r="M23" i="2" s="1"/>
  <c r="L56" i="2"/>
  <c r="L43" i="2"/>
  <c r="L190" i="2"/>
  <c r="M190" i="2" s="1"/>
  <c r="AD191" i="2"/>
  <c r="L203" i="2"/>
  <c r="L288" i="2"/>
  <c r="M288" i="2" s="1"/>
  <c r="AD272" i="2"/>
  <c r="AD277" i="2"/>
  <c r="L237" i="2"/>
  <c r="M237" i="2" s="1"/>
  <c r="L332" i="2"/>
  <c r="AD13" i="2"/>
  <c r="AD58" i="2"/>
  <c r="L20" i="2"/>
  <c r="M20" i="2" s="1"/>
  <c r="AD188" i="2"/>
  <c r="L248" i="2"/>
  <c r="AD288" i="2"/>
  <c r="L280" i="2"/>
  <c r="AD259" i="2"/>
  <c r="L271" i="2"/>
  <c r="M271" i="2" s="1"/>
  <c r="AD245" i="2"/>
  <c r="L366" i="2"/>
  <c r="M366" i="2" s="1"/>
  <c r="AD23" i="2"/>
  <c r="L57" i="2"/>
  <c r="M57" i="2" s="1"/>
  <c r="AD56" i="2"/>
  <c r="AD190" i="2"/>
  <c r="AD237" i="2"/>
  <c r="L310" i="2"/>
  <c r="AD310" i="2" s="1"/>
  <c r="L308" i="2"/>
  <c r="M308" i="2" s="1"/>
  <c r="L61" i="2"/>
  <c r="M61" i="2" s="1"/>
  <c r="AD20" i="2"/>
  <c r="AD280" i="2"/>
  <c r="AD271" i="2"/>
  <c r="L251" i="2"/>
  <c r="M251" i="2" s="1"/>
  <c r="M310" i="2"/>
  <c r="AD366" i="2"/>
  <c r="L325" i="2"/>
  <c r="L408" i="2"/>
  <c r="L431" i="2"/>
  <c r="L454" i="2"/>
  <c r="L316" i="2"/>
  <c r="AD61" i="2"/>
  <c r="L21" i="2"/>
  <c r="M280" i="2"/>
  <c r="AD251" i="2"/>
  <c r="L312" i="2"/>
  <c r="L193" i="2"/>
  <c r="M193" i="2" s="1"/>
  <c r="L264" i="2"/>
  <c r="M264" i="2" s="1"/>
  <c r="AD312" i="2"/>
  <c r="L378" i="2"/>
  <c r="L311" i="2"/>
  <c r="M325" i="2"/>
  <c r="L421" i="2"/>
  <c r="L373" i="2"/>
  <c r="L476" i="2"/>
  <c r="AD476" i="2" s="1"/>
  <c r="L278" i="2"/>
  <c r="M278" i="2" s="1"/>
  <c r="M240" i="2"/>
  <c r="L281" i="2"/>
  <c r="AD325" i="2"/>
  <c r="AD373" i="2"/>
  <c r="L510" i="2"/>
  <c r="L559" i="2"/>
  <c r="L587" i="2"/>
  <c r="L519" i="2"/>
  <c r="L635" i="2"/>
  <c r="L39" i="2"/>
  <c r="AD39" i="2" s="1"/>
  <c r="AD278" i="2"/>
  <c r="L255" i="2"/>
  <c r="M255" i="2" s="1"/>
  <c r="L267" i="2"/>
  <c r="M267" i="2" s="1"/>
  <c r="L282" i="2"/>
  <c r="M312" i="2"/>
  <c r="L352" i="2"/>
  <c r="M352" i="2" s="1"/>
  <c r="M373" i="2"/>
  <c r="AD500" i="2"/>
  <c r="L464" i="2"/>
  <c r="L482" i="2"/>
  <c r="AD482" i="2" s="1"/>
  <c r="L402" i="2"/>
  <c r="M402" i="2" s="1"/>
  <c r="L540" i="2"/>
  <c r="M540" i="2" s="1"/>
  <c r="L507" i="2"/>
  <c r="M507" i="2" s="1"/>
  <c r="L626" i="2"/>
  <c r="L551" i="2"/>
  <c r="AD551" i="2" s="1"/>
  <c r="L594" i="2"/>
  <c r="M594" i="2" s="1"/>
  <c r="L562" i="2"/>
  <c r="M562" i="2" s="1"/>
  <c r="L616" i="2"/>
  <c r="M616" i="2" s="1"/>
  <c r="L647" i="2"/>
  <c r="L261" i="2"/>
  <c r="AD255" i="2"/>
  <c r="AD267" i="2"/>
  <c r="AD308" i="2"/>
  <c r="M432" i="2"/>
  <c r="L420" i="2"/>
  <c r="M420" i="2" s="1"/>
  <c r="L364" i="2"/>
  <c r="M364" i="2" s="1"/>
  <c r="L458" i="2"/>
  <c r="M458" i="2" s="1"/>
  <c r="L415" i="2"/>
  <c r="M415" i="2" s="1"/>
  <c r="L401" i="2"/>
  <c r="M401" i="2" s="1"/>
  <c r="AD510" i="2"/>
  <c r="L560" i="2"/>
  <c r="M560" i="2" s="1"/>
  <c r="L582" i="2"/>
  <c r="M582" i="2" s="1"/>
  <c r="AD519" i="2"/>
  <c r="L526" i="2"/>
  <c r="M526" i="2" s="1"/>
  <c r="AD635" i="2"/>
  <c r="AD311" i="2"/>
  <c r="L398" i="2"/>
  <c r="L442" i="2"/>
  <c r="L446" i="2"/>
  <c r="L501" i="2"/>
  <c r="M501" i="2" s="1"/>
  <c r="L470" i="2"/>
  <c r="M470" i="2" s="1"/>
  <c r="L565" i="2"/>
  <c r="M565" i="2" s="1"/>
  <c r="L564" i="2"/>
  <c r="AD564" i="2" s="1"/>
  <c r="L584" i="2"/>
  <c r="M584" i="2" s="1"/>
  <c r="M551" i="2"/>
  <c r="L623" i="2"/>
  <c r="M623" i="2" s="1"/>
  <c r="AD616" i="2"/>
  <c r="L615" i="2"/>
  <c r="L62" i="2"/>
  <c r="M56" i="2"/>
  <c r="L54" i="2"/>
  <c r="L385" i="2"/>
  <c r="M311" i="2"/>
  <c r="AD420" i="2"/>
  <c r="L400" i="2"/>
  <c r="AD352" i="2"/>
  <c r="L351" i="2"/>
  <c r="AD316" i="2"/>
  <c r="L472" i="2"/>
  <c r="L471" i="2"/>
  <c r="L451" i="2"/>
  <c r="M451" i="2" s="1"/>
  <c r="L416" i="2"/>
  <c r="L377" i="2"/>
  <c r="M377" i="2" s="1"/>
  <c r="L461" i="2"/>
  <c r="AD540" i="2"/>
  <c r="L494" i="2"/>
  <c r="L538" i="2"/>
  <c r="M538" i="2" s="1"/>
  <c r="M519" i="2"/>
  <c r="M564" i="2"/>
  <c r="L658" i="2"/>
  <c r="L681" i="2"/>
  <c r="AD623" i="2"/>
  <c r="L644" i="2"/>
  <c r="L315" i="2"/>
  <c r="L368" i="2"/>
  <c r="L411" i="2"/>
  <c r="M316" i="2"/>
  <c r="AD472" i="2"/>
  <c r="L488" i="2"/>
  <c r="M488" i="2" s="1"/>
  <c r="AD451" i="2"/>
  <c r="AD461" i="2"/>
  <c r="AD501" i="2"/>
  <c r="AD470" i="2"/>
  <c r="L592" i="2"/>
  <c r="L597" i="2"/>
  <c r="AD565" i="2"/>
  <c r="L536" i="2"/>
  <c r="AD536" i="2" s="1"/>
  <c r="L593" i="2"/>
  <c r="M615" i="2"/>
  <c r="L601" i="2"/>
  <c r="L657" i="2"/>
  <c r="AD235" i="2"/>
  <c r="L381" i="2"/>
  <c r="L483" i="2"/>
  <c r="M471" i="2"/>
  <c r="L437" i="2"/>
  <c r="M437" i="2" s="1"/>
  <c r="L489" i="2"/>
  <c r="M489" i="2" s="1"/>
  <c r="AD377" i="2"/>
  <c r="L503" i="2"/>
  <c r="M503" i="2" s="1"/>
  <c r="L455" i="2"/>
  <c r="L504" i="2"/>
  <c r="L509" i="2"/>
  <c r="L529" i="2"/>
  <c r="M529" i="2" s="1"/>
  <c r="L557" i="2"/>
  <c r="M557" i="2" s="1"/>
  <c r="L567" i="2"/>
  <c r="M567" i="2" s="1"/>
  <c r="AD538" i="2"/>
  <c r="L571" i="2"/>
  <c r="L533" i="2"/>
  <c r="L643" i="2"/>
  <c r="AD615" i="2"/>
  <c r="L670" i="2"/>
  <c r="L40" i="2"/>
  <c r="M40" i="2" s="1"/>
  <c r="AD57" i="2"/>
  <c r="M11" i="2"/>
  <c r="L376" i="2"/>
  <c r="M376" i="2" s="1"/>
  <c r="M408" i="2"/>
  <c r="L410" i="2"/>
  <c r="M410" i="2" s="1"/>
  <c r="M472" i="2"/>
  <c r="AD488" i="2"/>
  <c r="L463" i="2"/>
  <c r="M463" i="2" s="1"/>
  <c r="M461" i="2"/>
  <c r="L524" i="2"/>
  <c r="L539" i="2"/>
  <c r="M539" i="2" s="1"/>
  <c r="L637" i="2"/>
  <c r="AD264" i="2"/>
  <c r="L204" i="2"/>
  <c r="L287" i="2"/>
  <c r="L375" i="2"/>
  <c r="AD463" i="2"/>
  <c r="AD471" i="2"/>
  <c r="L457" i="2"/>
  <c r="M457" i="2" s="1"/>
  <c r="AD437" i="2"/>
  <c r="L450" i="2"/>
  <c r="AD450" i="2" s="1"/>
  <c r="AD489" i="2"/>
  <c r="AD503" i="2"/>
  <c r="L414" i="2"/>
  <c r="AD509" i="2"/>
  <c r="L15" i="2"/>
  <c r="AD40" i="2"/>
  <c r="L269" i="2"/>
  <c r="M287" i="2"/>
  <c r="AD376" i="2"/>
  <c r="AD468" i="2"/>
  <c r="AD408" i="2"/>
  <c r="AD410" i="2"/>
  <c r="M421" i="2"/>
  <c r="L424" i="2"/>
  <c r="L405" i="2"/>
  <c r="M405" i="2" s="1"/>
  <c r="M450" i="2"/>
  <c r="L469" i="2"/>
  <c r="L413" i="2"/>
  <c r="L541" i="2"/>
  <c r="M541" i="2" s="1"/>
  <c r="AD539" i="2"/>
  <c r="L268" i="2"/>
  <c r="L372" i="2"/>
  <c r="AD454" i="2"/>
  <c r="L363" i="2"/>
  <c r="L481" i="2"/>
  <c r="AD457" i="2"/>
  <c r="L435" i="2"/>
  <c r="L394" i="2"/>
  <c r="AD469" i="2"/>
  <c r="M509" i="2"/>
  <c r="L430" i="2"/>
  <c r="M430" i="2" s="1"/>
  <c r="L383" i="2"/>
  <c r="M383" i="2" s="1"/>
  <c r="AD421" i="2"/>
  <c r="M357" i="2"/>
  <c r="L505" i="2"/>
  <c r="L517" i="2"/>
  <c r="AD405" i="2"/>
  <c r="L426" i="2"/>
  <c r="L502" i="2"/>
  <c r="M502" i="2" s="1"/>
  <c r="L512" i="2"/>
  <c r="AD541" i="2"/>
  <c r="L247" i="2"/>
  <c r="AD274" i="2"/>
  <c r="AD287" i="2"/>
  <c r="L361" i="2"/>
  <c r="L365" i="2"/>
  <c r="M365" i="2" s="1"/>
  <c r="M454" i="2"/>
  <c r="L479" i="2"/>
  <c r="M479" i="2" s="1"/>
  <c r="AD481" i="2"/>
  <c r="L492" i="2"/>
  <c r="L456" i="2"/>
  <c r="AD456" i="2" s="1"/>
  <c r="L491" i="2"/>
  <c r="L389" i="2"/>
  <c r="M21" i="2"/>
  <c r="L17" i="2"/>
  <c r="AD378" i="2"/>
  <c r="L354" i="2"/>
  <c r="M354" i="2" s="1"/>
  <c r="AD430" i="2"/>
  <c r="AD383" i="2"/>
  <c r="M431" i="2"/>
  <c r="L387" i="2"/>
  <c r="M481" i="2"/>
  <c r="L518" i="2"/>
  <c r="L466" i="2"/>
  <c r="M466" i="2" s="1"/>
  <c r="M469" i="2"/>
  <c r="AD502" i="2"/>
  <c r="L499" i="2"/>
  <c r="M499" i="2" s="1"/>
  <c r="L478" i="2"/>
  <c r="L285" i="2"/>
  <c r="L406" i="2"/>
  <c r="AD365" i="2"/>
  <c r="AD479" i="2"/>
  <c r="L485" i="2"/>
  <c r="L428" i="2"/>
  <c r="M428" i="2" s="1"/>
  <c r="L390" i="2"/>
  <c r="M456" i="2"/>
  <c r="L496" i="2"/>
  <c r="L59" i="2"/>
  <c r="L256" i="2"/>
  <c r="AD354" i="2"/>
  <c r="AD431" i="2"/>
  <c r="L369" i="2"/>
  <c r="L440" i="2"/>
  <c r="M440" i="2" s="1"/>
  <c r="AD466" i="2"/>
  <c r="L576" i="2"/>
  <c r="AD499" i="2"/>
  <c r="L448" i="2"/>
  <c r="AD21" i="2"/>
  <c r="M378" i="2"/>
  <c r="L379" i="2"/>
  <c r="L399" i="2"/>
  <c r="L439" i="2"/>
  <c r="M439" i="2" s="1"/>
  <c r="AD428" i="2"/>
  <c r="L417" i="2"/>
  <c r="M417" i="2" s="1"/>
  <c r="L516" i="2"/>
  <c r="M516" i="2" s="1"/>
  <c r="L531" i="2"/>
  <c r="AD531" i="2" s="1"/>
  <c r="M330" i="2"/>
  <c r="L198" i="2"/>
  <c r="L367" i="2"/>
  <c r="AD331" i="2"/>
  <c r="L409" i="2"/>
  <c r="M422" i="2"/>
  <c r="L412" i="2"/>
  <c r="L356" i="2"/>
  <c r="M447" i="2"/>
  <c r="L453" i="2"/>
  <c r="M453" i="2" s="1"/>
  <c r="AD440" i="2"/>
  <c r="L493" i="2"/>
  <c r="L484" i="2"/>
  <c r="L498" i="2"/>
  <c r="M498" i="2" s="1"/>
  <c r="L631" i="2"/>
  <c r="L600" i="2"/>
  <c r="L617" i="2"/>
  <c r="L646" i="2"/>
  <c r="L185" i="2"/>
  <c r="AD185" i="2" s="1"/>
  <c r="L326" i="2"/>
  <c r="AD326" i="2" s="1"/>
  <c r="L382" i="2"/>
  <c r="L407" i="2"/>
  <c r="M476" i="2"/>
  <c r="AD453" i="2"/>
  <c r="L445" i="2"/>
  <c r="L474" i="2"/>
  <c r="AD417" i="2"/>
  <c r="AD498" i="2"/>
  <c r="L523" i="2"/>
  <c r="AD523" i="2" s="1"/>
  <c r="L569" i="2"/>
  <c r="M569" i="2" s="1"/>
  <c r="L606" i="2"/>
  <c r="L625" i="2"/>
  <c r="AD600" i="2"/>
  <c r="L520" i="2"/>
  <c r="L671" i="2"/>
  <c r="L419" i="2"/>
  <c r="M459" i="2"/>
  <c r="L452" i="2"/>
  <c r="L358" i="2"/>
  <c r="M358" i="2" s="1"/>
  <c r="L532" i="2"/>
  <c r="L618" i="2"/>
  <c r="M618" i="2" s="1"/>
  <c r="L553" i="2"/>
  <c r="M553" i="2" s="1"/>
  <c r="L552" i="2"/>
  <c r="AD617" i="2"/>
  <c r="L545" i="2"/>
  <c r="L614" i="2"/>
  <c r="L633" i="2"/>
  <c r="L612" i="2"/>
  <c r="L306" i="2"/>
  <c r="L418" i="2"/>
  <c r="M418" i="2" s="1"/>
  <c r="L433" i="2"/>
  <c r="AD382" i="2"/>
  <c r="L391" i="2"/>
  <c r="M391" i="2" s="1"/>
  <c r="AD407" i="2"/>
  <c r="AD445" i="2"/>
  <c r="L438" i="2"/>
  <c r="M438" i="2" s="1"/>
  <c r="AD474" i="2"/>
  <c r="L404" i="2"/>
  <c r="M404" i="2" s="1"/>
  <c r="AD402" i="2"/>
  <c r="L511" i="2"/>
  <c r="M511" i="2" s="1"/>
  <c r="AD559" i="2"/>
  <c r="L508" i="2"/>
  <c r="M508" i="2" s="1"/>
  <c r="AD587" i="2"/>
  <c r="AD606" i="2"/>
  <c r="AD520" i="2"/>
  <c r="M552" i="2"/>
  <c r="L578" i="2"/>
  <c r="AD578" i="2" s="1"/>
  <c r="AD626" i="2"/>
  <c r="L656" i="2"/>
  <c r="M656" i="2" s="1"/>
  <c r="L682" i="2"/>
  <c r="M682" i="2" s="1"/>
  <c r="L591" i="2"/>
  <c r="M591" i="2" s="1"/>
  <c r="AD647" i="2"/>
  <c r="L655" i="2"/>
  <c r="M655" i="2" s="1"/>
  <c r="L44" i="2"/>
  <c r="M281" i="2"/>
  <c r="M306" i="2"/>
  <c r="L317" i="2"/>
  <c r="L386" i="2"/>
  <c r="M464" i="2"/>
  <c r="AD452" i="2"/>
  <c r="AD358" i="2"/>
  <c r="L443" i="2"/>
  <c r="L449" i="2"/>
  <c r="M449" i="2" s="1"/>
  <c r="L521" i="2"/>
  <c r="L460" i="2"/>
  <c r="AD507" i="2"/>
  <c r="L558" i="2"/>
  <c r="AD618" i="2"/>
  <c r="L629" i="2"/>
  <c r="AD553" i="2"/>
  <c r="L607" i="2"/>
  <c r="M578" i="2"/>
  <c r="AD594" i="2"/>
  <c r="AD562" i="2"/>
  <c r="L621" i="2"/>
  <c r="AD439" i="2"/>
  <c r="AD516" i="2"/>
  <c r="L525" i="2"/>
  <c r="AD646" i="2"/>
  <c r="AD591" i="2"/>
  <c r="L653" i="2"/>
  <c r="L674" i="2"/>
  <c r="L760" i="2"/>
  <c r="L765" i="2"/>
  <c r="L686" i="2"/>
  <c r="L772" i="2"/>
  <c r="M510" i="2"/>
  <c r="M531" i="2"/>
  <c r="M587" i="2"/>
  <c r="L581" i="2"/>
  <c r="M581" i="2" s="1"/>
  <c r="L598" i="2"/>
  <c r="M598" i="2" s="1"/>
  <c r="M635" i="2"/>
  <c r="L689" i="2"/>
  <c r="M689" i="2" s="1"/>
  <c r="L542" i="2"/>
  <c r="L641" i="2"/>
  <c r="M641" i="2" s="1"/>
  <c r="L563" i="2"/>
  <c r="M563" i="2" s="1"/>
  <c r="L645" i="2"/>
  <c r="M645" i="2" s="1"/>
  <c r="AD689" i="2"/>
  <c r="AD653" i="2"/>
  <c r="L773" i="2"/>
  <c r="M773" i="2" s="1"/>
  <c r="L755" i="2"/>
  <c r="M755" i="2" s="1"/>
  <c r="L730" i="2"/>
  <c r="M730" i="2" s="1"/>
  <c r="AD765" i="2"/>
  <c r="L746" i="2"/>
  <c r="L738" i="2"/>
  <c r="L764" i="2"/>
  <c r="AD281" i="2"/>
  <c r="AD508" i="2"/>
  <c r="AD581" i="2"/>
  <c r="L580" i="2"/>
  <c r="M580" i="2" s="1"/>
  <c r="M626" i="2"/>
  <c r="L534" i="2"/>
  <c r="AD645" i="2"/>
  <c r="L679" i="2"/>
  <c r="L640" i="2"/>
  <c r="L694" i="2"/>
  <c r="L684" i="2"/>
  <c r="L780" i="2"/>
  <c r="M780" i="2" s="1"/>
  <c r="L700" i="2"/>
  <c r="M700" i="2" s="1"/>
  <c r="L729" i="2"/>
  <c r="L699" i="2"/>
  <c r="L710" i="2"/>
  <c r="L777" i="2"/>
  <c r="AD777" i="2" s="1"/>
  <c r="L384" i="2"/>
  <c r="L444" i="2"/>
  <c r="M559" i="2"/>
  <c r="L610" i="2"/>
  <c r="AD569" i="2"/>
  <c r="L575" i="2"/>
  <c r="AD580" i="2"/>
  <c r="L554" i="2"/>
  <c r="M554" i="2" s="1"/>
  <c r="AD641" i="2"/>
  <c r="AD686" i="2"/>
  <c r="L683" i="2"/>
  <c r="AD772" i="2"/>
  <c r="L769" i="2"/>
  <c r="M769" i="2" s="1"/>
  <c r="AD755" i="2"/>
  <c r="AD730" i="2"/>
  <c r="M765" i="2"/>
  <c r="L709" i="2"/>
  <c r="M777" i="2"/>
  <c r="L423" i="2"/>
  <c r="AD438" i="2"/>
  <c r="AD529" i="2"/>
  <c r="AD682" i="2"/>
  <c r="L732" i="2"/>
  <c r="M732" i="2" s="1"/>
  <c r="L695" i="2"/>
  <c r="L733" i="2"/>
  <c r="L737" i="2"/>
  <c r="AD780" i="2"/>
  <c r="AD700" i="2"/>
  <c r="M729" i="2"/>
  <c r="L763" i="2"/>
  <c r="AD738" i="2"/>
  <c r="L774" i="2"/>
  <c r="M764" i="2"/>
  <c r="L750" i="2"/>
  <c r="M474" i="2"/>
  <c r="M606" i="2"/>
  <c r="L574" i="2"/>
  <c r="M574" i="2" s="1"/>
  <c r="AD554" i="2"/>
  <c r="L537" i="2"/>
  <c r="M537" i="2" s="1"/>
  <c r="L609" i="2"/>
  <c r="M609" i="2" s="1"/>
  <c r="L527" i="2"/>
  <c r="L654" i="2"/>
  <c r="M654" i="2" s="1"/>
  <c r="M686" i="2"/>
  <c r="L638" i="2"/>
  <c r="M772" i="2"/>
  <c r="L771" i="2"/>
  <c r="M746" i="2"/>
  <c r="AD769" i="2"/>
  <c r="L778" i="2"/>
  <c r="L711" i="2"/>
  <c r="AD711" i="2" s="1"/>
  <c r="L651" i="2"/>
  <c r="L712" i="2"/>
  <c r="L661" i="2"/>
  <c r="L307" i="2"/>
  <c r="AD306" i="2"/>
  <c r="L436" i="2"/>
  <c r="L620" i="2"/>
  <c r="L602" i="2"/>
  <c r="L667" i="2"/>
  <c r="M667" i="2" s="1"/>
  <c r="L668" i="2"/>
  <c r="AD732" i="2"/>
  <c r="L665" i="2"/>
  <c r="M665" i="2" s="1"/>
  <c r="L480" i="2"/>
  <c r="L403" i="2"/>
  <c r="AD449" i="2"/>
  <c r="AD574" i="2"/>
  <c r="L573" i="2"/>
  <c r="M573" i="2" s="1"/>
  <c r="AD609" i="2"/>
  <c r="L613" i="2"/>
  <c r="AD655" i="2"/>
  <c r="L680" i="2"/>
  <c r="M680" i="2" s="1"/>
  <c r="L759" i="2"/>
  <c r="M759" i="2" s="1"/>
  <c r="AD654" i="2"/>
  <c r="L284" i="2"/>
  <c r="AD537" i="2"/>
  <c r="AD667" i="2"/>
  <c r="L693" i="2"/>
  <c r="AD759" i="2"/>
  <c r="L736" i="2"/>
  <c r="AD736" i="2" s="1"/>
  <c r="AD665" i="2"/>
  <c r="L702" i="2"/>
  <c r="M702" i="2" s="1"/>
  <c r="L691" i="2"/>
  <c r="AD746" i="2"/>
  <c r="L374" i="2"/>
  <c r="L462" i="2"/>
  <c r="L477" i="2"/>
  <c r="L568" i="2"/>
  <c r="M568" i="2" s="1"/>
  <c r="L555" i="2"/>
  <c r="AD573" i="2"/>
  <c r="L566" i="2"/>
  <c r="M536" i="2"/>
  <c r="L589" i="2"/>
  <c r="AD589" i="2" s="1"/>
  <c r="AD584" i="2"/>
  <c r="AD680" i="2"/>
  <c r="L747" i="2"/>
  <c r="M747" i="2" s="1"/>
  <c r="L652" i="2"/>
  <c r="M652" i="2" s="1"/>
  <c r="AD691" i="2"/>
  <c r="L783" i="2"/>
  <c r="M185" i="2"/>
  <c r="AD415" i="2"/>
  <c r="L624" i="2"/>
  <c r="M624" i="2" s="1"/>
  <c r="AD568" i="2"/>
  <c r="M589" i="2"/>
  <c r="L535" i="2"/>
  <c r="L678" i="2"/>
  <c r="L577" i="2"/>
  <c r="L604" i="2"/>
  <c r="L744" i="2"/>
  <c r="M744" i="2" s="1"/>
  <c r="L698" i="2"/>
  <c r="AD747" i="2"/>
  <c r="M736" i="2"/>
  <c r="AD702" i="2"/>
  <c r="L762" i="2"/>
  <c r="M39" i="2"/>
  <c r="AD418" i="2"/>
  <c r="AD364" i="2"/>
  <c r="M452" i="2"/>
  <c r="L561" i="2"/>
  <c r="AD577" i="2"/>
  <c r="L697" i="2"/>
  <c r="M691" i="2"/>
  <c r="L749" i="2"/>
  <c r="L784" i="2"/>
  <c r="M407" i="2"/>
  <c r="L467" i="2"/>
  <c r="M482" i="2"/>
  <c r="L495" i="2"/>
  <c r="AD624" i="2"/>
  <c r="L608" i="2"/>
  <c r="M608" i="2" s="1"/>
  <c r="AD625" i="2"/>
  <c r="L547" i="2"/>
  <c r="L634" i="2"/>
  <c r="AD744" i="2"/>
  <c r="L666" i="2"/>
  <c r="M666" i="2" s="1"/>
  <c r="L788" i="2"/>
  <c r="M788" i="2" s="1"/>
  <c r="AD464" i="2"/>
  <c r="M445" i="2"/>
  <c r="AD511" i="2"/>
  <c r="AD608" i="2"/>
  <c r="L579" i="2"/>
  <c r="M579" i="2" s="1"/>
  <c r="AD656" i="2"/>
  <c r="M577" i="2"/>
  <c r="L659" i="2"/>
  <c r="L675" i="2"/>
  <c r="M675" i="2" s="1"/>
  <c r="L619" i="2"/>
  <c r="M619" i="2" s="1"/>
  <c r="L663" i="2"/>
  <c r="L650" i="2"/>
  <c r="L756" i="2"/>
  <c r="M756" i="2" s="1"/>
  <c r="L782" i="2"/>
  <c r="L758" i="2"/>
  <c r="M758" i="2" s="1"/>
  <c r="L745" i="2"/>
  <c r="M745" i="2" s="1"/>
  <c r="L787" i="2"/>
  <c r="L677" i="2"/>
  <c r="AD677" i="2" s="1"/>
  <c r="M382" i="2"/>
  <c r="AD458" i="2"/>
  <c r="L497" i="2"/>
  <c r="AD557" i="2"/>
  <c r="M625" i="2"/>
  <c r="AD567" i="2"/>
  <c r="L546" i="2"/>
  <c r="AD546" i="2" s="1"/>
  <c r="L599" i="2"/>
  <c r="L669" i="2"/>
  <c r="L648" i="2"/>
  <c r="L628" i="2"/>
  <c r="L672" i="2"/>
  <c r="AD666" i="2"/>
  <c r="AD619" i="2"/>
  <c r="L649" i="2"/>
  <c r="AD788" i="2"/>
  <c r="L739" i="2"/>
  <c r="L286" i="2"/>
  <c r="M523" i="2"/>
  <c r="L596" i="2"/>
  <c r="AD579" i="2"/>
  <c r="M546" i="2"/>
  <c r="L605" i="2"/>
  <c r="M605" i="2" s="1"/>
  <c r="AD671" i="2"/>
  <c r="M647" i="2"/>
  <c r="L664" i="2"/>
  <c r="AD756" i="2"/>
  <c r="L748" i="2"/>
  <c r="AD748" i="2" s="1"/>
  <c r="AD758" i="2"/>
  <c r="AD745" i="2"/>
  <c r="L779" i="2"/>
  <c r="M779" i="2" s="1"/>
  <c r="L754" i="2"/>
  <c r="M754" i="2" s="1"/>
  <c r="AD787" i="2"/>
  <c r="AD391" i="2"/>
  <c r="M520" i="2"/>
  <c r="L701" i="2"/>
  <c r="M701" i="2" s="1"/>
  <c r="AD675" i="2"/>
  <c r="L753" i="2"/>
  <c r="AD16" i="2"/>
  <c r="AD422" i="2"/>
  <c r="AD404" i="2"/>
  <c r="AD560" i="2"/>
  <c r="M631" i="2"/>
  <c r="M596" i="2"/>
  <c r="L611" i="2"/>
  <c r="M671" i="2"/>
  <c r="L703" i="2"/>
  <c r="L630" i="2"/>
  <c r="M630" i="2" s="1"/>
  <c r="L734" i="2"/>
  <c r="M734" i="2" s="1"/>
  <c r="M748" i="2"/>
  <c r="AD779" i="2"/>
  <c r="M787" i="2"/>
  <c r="L776" i="2"/>
  <c r="L690" i="2"/>
  <c r="L506" i="2"/>
  <c r="L570" i="2"/>
  <c r="AD582" i="2"/>
  <c r="AD631" i="2"/>
  <c r="L603" i="2"/>
  <c r="AD605" i="2"/>
  <c r="L588" i="2"/>
  <c r="M588" i="2" s="1"/>
  <c r="L583" i="2"/>
  <c r="AD701" i="2"/>
  <c r="AD630" i="2"/>
  <c r="L662" i="2"/>
  <c r="AD661" i="2"/>
  <c r="AD734" i="2"/>
  <c r="L761" i="2"/>
  <c r="AD754" i="2"/>
  <c r="M690" i="2"/>
  <c r="AD753" i="2"/>
  <c r="L785" i="2"/>
  <c r="AD762" i="2"/>
  <c r="L639" i="2"/>
  <c r="AD639" i="2" s="1"/>
  <c r="AD596" i="2"/>
  <c r="L572" i="2"/>
  <c r="AD588" i="2"/>
  <c r="L660" i="2"/>
  <c r="L708" i="2"/>
  <c r="L735" i="2"/>
  <c r="M735" i="2" s="1"/>
  <c r="L676" i="2"/>
  <c r="L768" i="2"/>
  <c r="AD690" i="2"/>
  <c r="L696" i="2"/>
  <c r="AD193" i="2"/>
  <c r="M326" i="2"/>
  <c r="AD401" i="2"/>
  <c r="AD552" i="2"/>
  <c r="AD526" i="2"/>
  <c r="L636" i="2"/>
  <c r="M677" i="2"/>
  <c r="AD735" i="2"/>
  <c r="L687" i="2"/>
  <c r="M687" i="2" s="1"/>
  <c r="AD674" i="2"/>
  <c r="M639" i="2"/>
  <c r="M661" i="2"/>
  <c r="AD760" i="2"/>
  <c r="L770" i="2"/>
  <c r="M770" i="2" s="1"/>
  <c r="L757" i="2"/>
  <c r="M757" i="2" s="1"/>
  <c r="M753" i="2"/>
  <c r="L740" i="2"/>
  <c r="M762" i="2"/>
  <c r="L556" i="2"/>
  <c r="M600" i="2"/>
  <c r="L632" i="2"/>
  <c r="M617" i="2"/>
  <c r="AD563" i="2"/>
  <c r="AD598" i="2"/>
  <c r="M646" i="2"/>
  <c r="L642" i="2"/>
  <c r="M653" i="2"/>
  <c r="AD687" i="2"/>
  <c r="M674" i="2"/>
  <c r="L685" i="2"/>
  <c r="AD773" i="2"/>
  <c r="M760" i="2"/>
  <c r="AD770" i="2"/>
  <c r="AD757" i="2"/>
  <c r="L789" i="2"/>
  <c r="L766" i="2"/>
  <c r="AD652" i="2"/>
  <c r="AD729" i="2"/>
  <c r="AD764" i="2"/>
  <c r="M738" i="2"/>
  <c r="M711" i="2"/>
  <c r="L741" i="2"/>
  <c r="L688" i="2"/>
  <c r="AD490" i="2"/>
  <c r="M490" i="2"/>
  <c r="M262" i="2"/>
  <c r="AD262" i="2"/>
  <c r="M355" i="2"/>
  <c r="AD355" i="2"/>
  <c r="M388" i="2"/>
  <c r="AD388" i="2"/>
  <c r="M195" i="2"/>
  <c r="AD195" i="2"/>
  <c r="M314" i="2"/>
  <c r="AD314" i="2"/>
  <c r="M380" i="2"/>
  <c r="AD380" i="2"/>
  <c r="M242" i="2"/>
  <c r="AD242" i="2"/>
  <c r="M273" i="2"/>
  <c r="AD273" i="2"/>
  <c r="M199" i="2"/>
  <c r="AD199" i="2"/>
  <c r="M441" i="2"/>
  <c r="AD441" i="2"/>
  <c r="M196" i="2"/>
  <c r="AD196" i="2"/>
  <c r="M313" i="2"/>
  <c r="AD313" i="2"/>
  <c r="M244" i="2"/>
  <c r="AD244" i="2"/>
  <c r="M197" i="2"/>
  <c r="AD197" i="2"/>
  <c r="M194" i="2"/>
  <c r="AD194" i="2"/>
  <c r="M260" i="2"/>
  <c r="AD260" i="2"/>
  <c r="M283" i="2"/>
  <c r="AD283" i="2"/>
  <c r="M250" i="2"/>
  <c r="AD250" i="2"/>
  <c r="M249" i="2"/>
  <c r="AD249" i="2"/>
  <c r="M43" i="2"/>
  <c r="AD43" i="2"/>
  <c r="M203" i="2"/>
  <c r="AD203" i="2"/>
  <c r="AD332" i="2"/>
  <c r="M332" i="2"/>
  <c r="M248" i="2"/>
  <c r="AD248" i="2"/>
  <c r="AD282" i="2"/>
  <c r="M282" i="2"/>
  <c r="M261" i="2"/>
  <c r="AD261" i="2"/>
  <c r="AD398" i="2"/>
  <c r="M398" i="2"/>
  <c r="AD442" i="2"/>
  <c r="M442" i="2"/>
  <c r="M446" i="2"/>
  <c r="AD446" i="2"/>
  <c r="M62" i="2"/>
  <c r="AD62" i="2"/>
  <c r="M54" i="2"/>
  <c r="AD54" i="2"/>
  <c r="M385" i="2"/>
  <c r="AD385" i="2"/>
  <c r="M400" i="2"/>
  <c r="AD400" i="2"/>
  <c r="M351" i="2"/>
  <c r="AD351" i="2"/>
  <c r="M416" i="2"/>
  <c r="AD416" i="2"/>
  <c r="M494" i="2"/>
  <c r="AD494" i="2"/>
  <c r="AD658" i="2"/>
  <c r="M658" i="2"/>
  <c r="M681" i="2"/>
  <c r="AD681" i="2"/>
  <c r="AD644" i="2"/>
  <c r="M644" i="2"/>
  <c r="M315" i="2"/>
  <c r="AD315" i="2"/>
  <c r="M368" i="2"/>
  <c r="AD368" i="2"/>
  <c r="M411" i="2"/>
  <c r="AD411" i="2"/>
  <c r="M592" i="2"/>
  <c r="AD592" i="2"/>
  <c r="M597" i="2"/>
  <c r="AD597" i="2"/>
  <c r="M593" i="2"/>
  <c r="AD593" i="2"/>
  <c r="M601" i="2"/>
  <c r="AD601" i="2"/>
  <c r="AD657" i="2"/>
  <c r="M657" i="2"/>
  <c r="M381" i="2"/>
  <c r="AD381" i="2"/>
  <c r="M483" i="2"/>
  <c r="AD483" i="2"/>
  <c r="M455" i="2"/>
  <c r="AD455" i="2"/>
  <c r="M504" i="2"/>
  <c r="AD504" i="2"/>
  <c r="M571" i="2"/>
  <c r="AD571" i="2"/>
  <c r="M533" i="2"/>
  <c r="AD533" i="2"/>
  <c r="AD643" i="2"/>
  <c r="M643" i="2"/>
  <c r="AD670" i="2"/>
  <c r="M670" i="2"/>
  <c r="M524" i="2"/>
  <c r="AD524" i="2"/>
  <c r="M637" i="2"/>
  <c r="AD637" i="2"/>
  <c r="M204" i="2"/>
  <c r="AD204" i="2"/>
  <c r="M375" i="2"/>
  <c r="AD375" i="2"/>
  <c r="M414" i="2"/>
  <c r="AD414" i="2"/>
  <c r="AD15" i="2"/>
  <c r="M15" i="2"/>
  <c r="M269" i="2"/>
  <c r="AD269" i="2"/>
  <c r="M424" i="2"/>
  <c r="AD424" i="2"/>
  <c r="M413" i="2"/>
  <c r="AD413" i="2"/>
  <c r="AD268" i="2"/>
  <c r="M268" i="2"/>
  <c r="M372" i="2"/>
  <c r="AD372" i="2"/>
  <c r="M363" i="2"/>
  <c r="AD363" i="2"/>
  <c r="M435" i="2"/>
  <c r="AD435" i="2"/>
  <c r="M394" i="2"/>
  <c r="AD394" i="2"/>
  <c r="M505" i="2"/>
  <c r="AD505" i="2"/>
  <c r="M517" i="2"/>
  <c r="AD517" i="2"/>
  <c r="M426" i="2"/>
  <c r="AD426" i="2"/>
  <c r="M512" i="2"/>
  <c r="AD512" i="2"/>
  <c r="M247" i="2"/>
  <c r="AD247" i="2"/>
  <c r="M361" i="2"/>
  <c r="AD361" i="2"/>
  <c r="M492" i="2"/>
  <c r="AD492" i="2"/>
  <c r="M491" i="2"/>
  <c r="AD491" i="2"/>
  <c r="M389" i="2"/>
  <c r="AD389" i="2"/>
  <c r="AD17" i="2"/>
  <c r="M17" i="2"/>
  <c r="M387" i="2"/>
  <c r="AD387" i="2"/>
  <c r="M518" i="2"/>
  <c r="AD518" i="2"/>
  <c r="AD478" i="2"/>
  <c r="M478" i="2"/>
  <c r="M285" i="2"/>
  <c r="AD285" i="2"/>
  <c r="AD406" i="2"/>
  <c r="M406" i="2"/>
  <c r="M485" i="2"/>
  <c r="AD485" i="2"/>
  <c r="M390" i="2"/>
  <c r="AD390" i="2"/>
  <c r="M496" i="2"/>
  <c r="AD496" i="2"/>
  <c r="M59" i="2"/>
  <c r="AD59" i="2"/>
  <c r="M256" i="2"/>
  <c r="AD256" i="2"/>
  <c r="AD369" i="2"/>
  <c r="M369" i="2"/>
  <c r="M576" i="2"/>
  <c r="AD576" i="2"/>
  <c r="M448" i="2"/>
  <c r="AD448" i="2"/>
  <c r="M379" i="2"/>
  <c r="AD379" i="2"/>
  <c r="M399" i="2"/>
  <c r="AD399" i="2"/>
  <c r="AD198" i="2"/>
  <c r="M198" i="2"/>
  <c r="M367" i="2"/>
  <c r="AD367" i="2"/>
  <c r="AD409" i="2"/>
  <c r="M409" i="2"/>
  <c r="M412" i="2"/>
  <c r="AD412" i="2"/>
  <c r="M356" i="2"/>
  <c r="AD356" i="2"/>
  <c r="M493" i="2"/>
  <c r="AD493" i="2"/>
  <c r="M484" i="2"/>
  <c r="AD484" i="2"/>
  <c r="M419" i="2"/>
  <c r="AD419" i="2"/>
  <c r="M532" i="2"/>
  <c r="AD532" i="2"/>
  <c r="M545" i="2"/>
  <c r="AD545" i="2"/>
  <c r="M614" i="2"/>
  <c r="AD614" i="2"/>
  <c r="M633" i="2"/>
  <c r="AD633" i="2"/>
  <c r="M612" i="2"/>
  <c r="AD612" i="2"/>
  <c r="AD433" i="2"/>
  <c r="M433" i="2"/>
  <c r="M44" i="2"/>
  <c r="AD44" i="2"/>
  <c r="M317" i="2"/>
  <c r="AD317" i="2"/>
  <c r="M386" i="2"/>
  <c r="AD386" i="2"/>
  <c r="M443" i="2"/>
  <c r="AD443" i="2"/>
  <c r="M521" i="2"/>
  <c r="AD521" i="2"/>
  <c r="M460" i="2"/>
  <c r="AD460" i="2"/>
  <c r="M558" i="2"/>
  <c r="AD558" i="2"/>
  <c r="M629" i="2"/>
  <c r="AD629" i="2"/>
  <c r="M607" i="2"/>
  <c r="AD607" i="2"/>
  <c r="M621" i="2"/>
  <c r="AD621" i="2"/>
  <c r="M525" i="2"/>
  <c r="AD525" i="2"/>
  <c r="AD542" i="2"/>
  <c r="M542" i="2"/>
  <c r="M534" i="2"/>
  <c r="AD534" i="2"/>
  <c r="M679" i="2"/>
  <c r="AD679" i="2"/>
  <c r="M640" i="2"/>
  <c r="AD640" i="2"/>
  <c r="M694" i="2"/>
  <c r="AD694" i="2"/>
  <c r="M684" i="2"/>
  <c r="AD684" i="2"/>
  <c r="M699" i="2"/>
  <c r="AD699" i="2"/>
  <c r="M710" i="2"/>
  <c r="AD710" i="2"/>
  <c r="M384" i="2"/>
  <c r="AD384" i="2"/>
  <c r="M444" i="2"/>
  <c r="AD444" i="2"/>
  <c r="M610" i="2"/>
  <c r="AD610" i="2"/>
  <c r="M575" i="2"/>
  <c r="AD575" i="2"/>
  <c r="M683" i="2"/>
  <c r="AD683" i="2"/>
  <c r="M709" i="2"/>
  <c r="AD709" i="2"/>
  <c r="M423" i="2"/>
  <c r="AD423" i="2"/>
  <c r="M695" i="2"/>
  <c r="AD695" i="2"/>
  <c r="M733" i="2"/>
  <c r="AD733" i="2"/>
  <c r="M737" i="2"/>
  <c r="AD737" i="2"/>
  <c r="M763" i="2"/>
  <c r="AD763" i="2"/>
  <c r="M774" i="2"/>
  <c r="AD774" i="2"/>
  <c r="M750" i="2"/>
  <c r="AD750" i="2"/>
  <c r="M527" i="2"/>
  <c r="AD527" i="2"/>
  <c r="M638" i="2"/>
  <c r="AD638" i="2"/>
  <c r="M771" i="2"/>
  <c r="AD771" i="2"/>
  <c r="M778" i="2"/>
  <c r="AD778" i="2"/>
  <c r="M651" i="2"/>
  <c r="AD651" i="2"/>
  <c r="M712" i="2"/>
  <c r="AD712" i="2"/>
  <c r="M307" i="2"/>
  <c r="AD307" i="2"/>
  <c r="M436" i="2"/>
  <c r="AD436" i="2"/>
  <c r="M620" i="2"/>
  <c r="AD620" i="2"/>
  <c r="M602" i="2"/>
  <c r="AD602" i="2"/>
  <c r="M668" i="2"/>
  <c r="AD668" i="2"/>
  <c r="M480" i="2"/>
  <c r="AD480" i="2"/>
  <c r="AD403" i="2"/>
  <c r="M403" i="2"/>
  <c r="M613" i="2"/>
  <c r="AD613" i="2"/>
  <c r="M284" i="2"/>
  <c r="AD284" i="2"/>
  <c r="M693" i="2"/>
  <c r="AD693" i="2"/>
  <c r="M374" i="2"/>
  <c r="AD374" i="2"/>
  <c r="AD462" i="2"/>
  <c r="M462" i="2"/>
  <c r="AD477" i="2"/>
  <c r="M477" i="2"/>
  <c r="M555" i="2"/>
  <c r="AD555" i="2"/>
  <c r="AD566" i="2"/>
  <c r="M566" i="2"/>
  <c r="M783" i="2"/>
  <c r="AD783" i="2"/>
  <c r="M535" i="2"/>
  <c r="AD535" i="2"/>
  <c r="M678" i="2"/>
  <c r="AD678" i="2"/>
  <c r="AD604" i="2"/>
  <c r="M604" i="2"/>
  <c r="M698" i="2"/>
  <c r="AD698" i="2"/>
  <c r="M561" i="2"/>
  <c r="AD561" i="2"/>
  <c r="M697" i="2"/>
  <c r="AD697" i="2"/>
  <c r="M749" i="2"/>
  <c r="AD749" i="2"/>
  <c r="M784" i="2"/>
  <c r="AD784" i="2"/>
  <c r="M467" i="2"/>
  <c r="AD467" i="2"/>
  <c r="AD495" i="2"/>
  <c r="M495" i="2"/>
  <c r="M547" i="2"/>
  <c r="AD547" i="2"/>
  <c r="M634" i="2"/>
  <c r="AD634" i="2"/>
  <c r="M659" i="2"/>
  <c r="AD659" i="2"/>
  <c r="M663" i="2"/>
  <c r="AD663" i="2"/>
  <c r="M650" i="2"/>
  <c r="AD650" i="2"/>
  <c r="M782" i="2"/>
  <c r="AD782" i="2"/>
  <c r="M497" i="2"/>
  <c r="AD497" i="2"/>
  <c r="AD599" i="2"/>
  <c r="M599" i="2"/>
  <c r="AD669" i="2"/>
  <c r="M669" i="2"/>
  <c r="M648" i="2"/>
  <c r="AD648" i="2"/>
  <c r="M628" i="2"/>
  <c r="AD628" i="2"/>
  <c r="M672" i="2"/>
  <c r="AD672" i="2"/>
  <c r="M649" i="2"/>
  <c r="AD649" i="2"/>
  <c r="AD739" i="2"/>
  <c r="M739" i="2"/>
  <c r="AD286" i="2"/>
  <c r="M286" i="2"/>
  <c r="M664" i="2"/>
  <c r="AD664" i="2"/>
  <c r="M611" i="2"/>
  <c r="AD611" i="2"/>
  <c r="AD703" i="2"/>
  <c r="M703" i="2"/>
  <c r="M776" i="2"/>
  <c r="AD776" i="2"/>
  <c r="M506" i="2"/>
  <c r="AD506" i="2"/>
  <c r="M570" i="2"/>
  <c r="AD570" i="2"/>
  <c r="AD603" i="2"/>
  <c r="M603" i="2"/>
  <c r="M583" i="2"/>
  <c r="AD583" i="2"/>
  <c r="M662" i="2"/>
  <c r="AD662" i="2"/>
  <c r="M761" i="2"/>
  <c r="AD761" i="2"/>
  <c r="M785" i="2"/>
  <c r="AD785" i="2"/>
  <c r="AD572" i="2"/>
  <c r="M572" i="2"/>
  <c r="M660" i="2"/>
  <c r="AD660" i="2"/>
  <c r="M708" i="2"/>
  <c r="AD708" i="2"/>
  <c r="M676" i="2"/>
  <c r="AD676" i="2"/>
  <c r="M768" i="2"/>
  <c r="AD768" i="2"/>
  <c r="M696" i="2"/>
  <c r="AD696" i="2"/>
  <c r="M636" i="2"/>
  <c r="AD636" i="2"/>
  <c r="M740" i="2"/>
  <c r="AD740" i="2"/>
  <c r="M556" i="2"/>
  <c r="AD556" i="2"/>
  <c r="AD632" i="2"/>
  <c r="M632" i="2"/>
  <c r="M642" i="2"/>
  <c r="AD642" i="2"/>
  <c r="M685" i="2"/>
  <c r="AD685" i="2"/>
  <c r="M789" i="2"/>
  <c r="AD789" i="2"/>
  <c r="M766" i="2"/>
  <c r="AD766" i="2"/>
  <c r="M741" i="2"/>
  <c r="AD741" i="2"/>
  <c r="M688" i="2"/>
  <c r="AD688" i="2"/>
  <c r="I100" i="2" l="1"/>
  <c r="I32" i="2"/>
  <c r="I161" i="2"/>
  <c r="I128" i="2"/>
  <c r="I94" i="2"/>
  <c r="I302" i="2"/>
  <c r="I85" i="2"/>
  <c r="I68" i="2"/>
  <c r="I27" i="2"/>
  <c r="I109" i="2"/>
  <c r="P804" i="2"/>
  <c r="I222" i="2"/>
  <c r="I294" i="2"/>
  <c r="I141" i="2"/>
  <c r="I179" i="2"/>
  <c r="I343" i="2"/>
  <c r="I170" i="2"/>
  <c r="P766" i="2"/>
  <c r="Q766" i="2" s="1"/>
  <c r="P789" i="2"/>
  <c r="Q789" i="2" s="1"/>
  <c r="P685" i="2"/>
  <c r="Q685" i="2" s="1"/>
  <c r="P556" i="2"/>
  <c r="Q556" i="2" s="1"/>
  <c r="P740" i="2"/>
  <c r="Q740" i="2" s="1"/>
  <c r="P768" i="2"/>
  <c r="Q768" i="2" s="1"/>
  <c r="P676" i="2"/>
  <c r="Q676" i="2" s="1"/>
  <c r="P708" i="2"/>
  <c r="P662" i="2"/>
  <c r="Q662" i="2" s="1"/>
  <c r="P603" i="2"/>
  <c r="Q603" i="2" s="1"/>
  <c r="P776" i="2"/>
  <c r="Q776" i="2" s="1"/>
  <c r="P703" i="2"/>
  <c r="Q703" i="2" s="1"/>
  <c r="P611" i="2"/>
  <c r="Q611" i="2" s="1"/>
  <c r="P664" i="2"/>
  <c r="Q664" i="2" s="1"/>
  <c r="P599" i="2"/>
  <c r="Q599" i="2" s="1"/>
  <c r="P497" i="2"/>
  <c r="Q497" i="2" s="1"/>
  <c r="P782" i="2"/>
  <c r="Q782" i="2" s="1"/>
  <c r="P495" i="2"/>
  <c r="Q495" i="2" s="1"/>
  <c r="P467" i="2"/>
  <c r="Q467" i="2" s="1"/>
  <c r="P698" i="2"/>
  <c r="Q698" i="2" s="1"/>
  <c r="P604" i="2"/>
  <c r="Q604" i="2" s="1"/>
  <c r="P678" i="2"/>
  <c r="Q678" i="2" s="1"/>
  <c r="P783" i="2"/>
  <c r="Q783" i="2" s="1"/>
  <c r="P566" i="2"/>
  <c r="Q566" i="2" s="1"/>
  <c r="P555" i="2"/>
  <c r="Q555" i="2" s="1"/>
  <c r="P477" i="2"/>
  <c r="Q477" i="2" s="1"/>
  <c r="P693" i="2"/>
  <c r="Q693" i="2" s="1"/>
  <c r="P480" i="2"/>
  <c r="Q480" i="2" s="1"/>
  <c r="P668" i="2"/>
  <c r="Q668" i="2" s="1"/>
  <c r="P602" i="2"/>
  <c r="Q602" i="2" s="1"/>
  <c r="P620" i="2"/>
  <c r="Q620" i="2" s="1"/>
  <c r="P436" i="2"/>
  <c r="Q436" i="2" s="1"/>
  <c r="P712" i="2"/>
  <c r="Q712" i="2" s="1"/>
  <c r="P651" i="2"/>
  <c r="Q651" i="2" s="1"/>
  <c r="P778" i="2"/>
  <c r="Q778" i="2" s="1"/>
  <c r="P771" i="2"/>
  <c r="Q771" i="2" s="1"/>
  <c r="P638" i="2"/>
  <c r="Q638" i="2" s="1"/>
  <c r="P763" i="2"/>
  <c r="Q763" i="2" s="1"/>
  <c r="P737" i="2"/>
  <c r="Q737" i="2" s="1"/>
  <c r="P695" i="2"/>
  <c r="Q695" i="2" s="1"/>
  <c r="P423" i="2"/>
  <c r="Q423" i="2" s="1"/>
  <c r="P683" i="2"/>
  <c r="Q683" i="2" s="1"/>
  <c r="P575" i="2"/>
  <c r="Q575" i="2" s="1"/>
  <c r="P610" i="2"/>
  <c r="Q610" i="2" s="1"/>
  <c r="P384" i="2"/>
  <c r="Q384" i="2" s="1"/>
  <c r="P710" i="2"/>
  <c r="Q710" i="2" s="1"/>
  <c r="P684" i="2"/>
  <c r="Q684" i="2" s="1"/>
  <c r="P694" i="2"/>
  <c r="Q694" i="2" s="1"/>
  <c r="P640" i="2"/>
  <c r="Q640" i="2" s="1"/>
  <c r="P679" i="2"/>
  <c r="Q679" i="2" s="1"/>
  <c r="P534" i="2"/>
  <c r="Q534" i="2" s="1"/>
  <c r="P542" i="2"/>
  <c r="Q542" i="2" s="1"/>
  <c r="P525" i="2"/>
  <c r="Q525" i="2" s="1"/>
  <c r="P607" i="2"/>
  <c r="Q607" i="2" s="1"/>
  <c r="P629" i="2"/>
  <c r="Q629" i="2" s="1"/>
  <c r="P558" i="2"/>
  <c r="Q558" i="2" s="1"/>
  <c r="P521" i="2"/>
  <c r="Q521" i="2" s="1"/>
  <c r="P443" i="2"/>
  <c r="Q443" i="2" s="1"/>
  <c r="P317" i="2"/>
  <c r="Q317" i="2" s="1"/>
  <c r="P614" i="2"/>
  <c r="Q614" i="2" s="1"/>
  <c r="P493" i="2"/>
  <c r="Q493" i="2" s="1"/>
  <c r="P367" i="2"/>
  <c r="Q367" i="2" s="1"/>
  <c r="P399" i="2"/>
  <c r="Q399" i="2" s="1"/>
  <c r="P256" i="2"/>
  <c r="Q256" i="2" s="1"/>
  <c r="P59" i="2"/>
  <c r="Q59" i="2" s="1"/>
  <c r="P390" i="2"/>
  <c r="Q390" i="2" s="1"/>
  <c r="P485" i="2"/>
  <c r="Q485" i="2" s="1"/>
  <c r="P406" i="2"/>
  <c r="Q406" i="2" s="1"/>
  <c r="P518" i="2"/>
  <c r="Q518" i="2" s="1"/>
  <c r="P387" i="2"/>
  <c r="Q387" i="2" s="1"/>
  <c r="P491" i="2"/>
  <c r="Q491" i="2" s="1"/>
  <c r="P492" i="2"/>
  <c r="Q492" i="2" s="1"/>
  <c r="P247" i="2"/>
  <c r="Q247" i="2" s="1"/>
  <c r="P426" i="2"/>
  <c r="Q426" i="2" s="1"/>
  <c r="P517" i="2"/>
  <c r="Q517" i="2" s="1"/>
  <c r="P505" i="2"/>
  <c r="Q505" i="2" s="1"/>
  <c r="P394" i="2"/>
  <c r="P435" i="2"/>
  <c r="Q435" i="2" s="1"/>
  <c r="P363" i="2"/>
  <c r="Q363" i="2" s="1"/>
  <c r="P15" i="2"/>
  <c r="Q15" i="2" s="1"/>
  <c r="P414" i="2"/>
  <c r="Q414" i="2" s="1"/>
  <c r="P375" i="2"/>
  <c r="Q375" i="2" s="1"/>
  <c r="P204" i="2"/>
  <c r="Q204" i="2" s="1"/>
  <c r="P637" i="2"/>
  <c r="Q637" i="2" s="1"/>
  <c r="P524" i="2"/>
  <c r="Q524" i="2" s="1"/>
  <c r="P670" i="2"/>
  <c r="Q670" i="2" s="1"/>
  <c r="P643" i="2"/>
  <c r="Q643" i="2" s="1"/>
  <c r="P571" i="2"/>
  <c r="Q571" i="2" s="1"/>
  <c r="P483" i="2"/>
  <c r="Q483" i="2" s="1"/>
  <c r="P657" i="2"/>
  <c r="Q657" i="2" s="1"/>
  <c r="P593" i="2"/>
  <c r="Q593" i="2" s="1"/>
  <c r="P597" i="2"/>
  <c r="Q597" i="2" s="1"/>
  <c r="P592" i="2"/>
  <c r="Q592" i="2" s="1"/>
  <c r="P644" i="2"/>
  <c r="Q644" i="2" s="1"/>
  <c r="P681" i="2"/>
  <c r="Q681" i="2" s="1"/>
  <c r="P658" i="2"/>
  <c r="Q658" i="2" s="1"/>
  <c r="P494" i="2"/>
  <c r="Q494" i="2" s="1"/>
  <c r="P416" i="2"/>
  <c r="Q416" i="2" s="1"/>
  <c r="P54" i="2"/>
  <c r="P446" i="2"/>
  <c r="Q446" i="2" s="1"/>
  <c r="P282" i="2"/>
  <c r="Q282" i="2" s="1"/>
  <c r="P248" i="2"/>
  <c r="Q248" i="2" s="1"/>
  <c r="P332" i="2"/>
  <c r="Q332" i="2" s="1"/>
  <c r="P43" i="2"/>
  <c r="P249" i="2"/>
  <c r="Q249" i="2" s="1"/>
  <c r="P250" i="2"/>
  <c r="Q250" i="2" s="1"/>
  <c r="P283" i="2"/>
  <c r="Q283" i="2" s="1"/>
  <c r="P194" i="2"/>
  <c r="Q194" i="2" s="1"/>
  <c r="P244" i="2"/>
  <c r="Q244" i="2" s="1"/>
  <c r="P313" i="2"/>
  <c r="Q313" i="2" s="1"/>
  <c r="P196" i="2"/>
  <c r="Q196" i="2" s="1"/>
  <c r="P441" i="2"/>
  <c r="Q441" i="2" s="1"/>
  <c r="P273" i="2"/>
  <c r="Q273" i="2" s="1"/>
  <c r="P242" i="2"/>
  <c r="Q242" i="2" s="1"/>
  <c r="P380" i="2"/>
  <c r="Q380" i="2" s="1"/>
  <c r="P314" i="2"/>
  <c r="Q314" i="2" s="1"/>
  <c r="P195" i="2"/>
  <c r="Q195" i="2" s="1"/>
  <c r="P388" i="2"/>
  <c r="Q388" i="2" s="1"/>
  <c r="P355" i="2"/>
  <c r="Q355" i="2" s="1"/>
  <c r="P262" i="2"/>
  <c r="Q262" i="2" s="1"/>
  <c r="P490" i="2"/>
  <c r="Q490" i="2" s="1"/>
  <c r="P738" i="2"/>
  <c r="Q738" i="2" s="1"/>
  <c r="P653" i="2"/>
  <c r="Q653" i="2" s="1"/>
  <c r="P617" i="2"/>
  <c r="Q617" i="2" s="1"/>
  <c r="P753" i="2"/>
  <c r="Q753" i="2" s="1"/>
  <c r="P757" i="2"/>
  <c r="Q757" i="2" s="1"/>
  <c r="P770" i="2"/>
  <c r="Q770" i="2" s="1"/>
  <c r="P639" i="2"/>
  <c r="Q639" i="2" s="1"/>
  <c r="P687" i="2"/>
  <c r="Q687" i="2" s="1"/>
  <c r="P677" i="2"/>
  <c r="Q677" i="2" s="1"/>
  <c r="P735" i="2"/>
  <c r="Q735" i="2" s="1"/>
  <c r="P671" i="2"/>
  <c r="Q671" i="2" s="1"/>
  <c r="P631" i="2"/>
  <c r="Q631" i="2" s="1"/>
  <c r="P701" i="2"/>
  <c r="Q701" i="2" s="1"/>
  <c r="P520" i="2"/>
  <c r="Q520" i="2" s="1"/>
  <c r="P754" i="2"/>
  <c r="Q754" i="2" s="1"/>
  <c r="P779" i="2"/>
  <c r="Q779" i="2" s="1"/>
  <c r="P647" i="2"/>
  <c r="Q647" i="2" s="1"/>
  <c r="P625" i="2"/>
  <c r="Q625" i="2" s="1"/>
  <c r="P745" i="2"/>
  <c r="Q745" i="2" s="1"/>
  <c r="P666" i="2"/>
  <c r="Q666" i="2" s="1"/>
  <c r="P608" i="2"/>
  <c r="Q608" i="2" s="1"/>
  <c r="P482" i="2"/>
  <c r="Q482" i="2" s="1"/>
  <c r="P452" i="2"/>
  <c r="Q452" i="2" s="1"/>
  <c r="P39" i="2"/>
  <c r="P624" i="2"/>
  <c r="Q624" i="2" s="1"/>
  <c r="P185" i="2"/>
  <c r="P652" i="2"/>
  <c r="Q652" i="2" s="1"/>
  <c r="P747" i="2"/>
  <c r="Q747" i="2" s="1"/>
  <c r="P536" i="2"/>
  <c r="Q536" i="2" s="1"/>
  <c r="P568" i="2"/>
  <c r="Q568" i="2" s="1"/>
  <c r="P702" i="2"/>
  <c r="Q702" i="2" s="1"/>
  <c r="P759" i="2"/>
  <c r="Q759" i="2" s="1"/>
  <c r="P680" i="2"/>
  <c r="Q680" i="2" s="1"/>
  <c r="P667" i="2"/>
  <c r="Q667" i="2" s="1"/>
  <c r="P746" i="2"/>
  <c r="Q746" i="2" s="1"/>
  <c r="P772" i="2"/>
  <c r="Q772" i="2" s="1"/>
  <c r="P686" i="2"/>
  <c r="Q686" i="2" s="1"/>
  <c r="P537" i="2"/>
  <c r="Q537" i="2" s="1"/>
  <c r="P574" i="2"/>
  <c r="Q574" i="2" s="1"/>
  <c r="P606" i="2"/>
  <c r="Q606" i="2" s="1"/>
  <c r="P474" i="2"/>
  <c r="Q474" i="2" s="1"/>
  <c r="P729" i="2"/>
  <c r="P732" i="2"/>
  <c r="Q732" i="2" s="1"/>
  <c r="P765" i="2"/>
  <c r="Q765" i="2" s="1"/>
  <c r="P769" i="2"/>
  <c r="Q769" i="2" s="1"/>
  <c r="P559" i="2"/>
  <c r="Q559" i="2" s="1"/>
  <c r="P700" i="2"/>
  <c r="Q700" i="2" s="1"/>
  <c r="P780" i="2"/>
  <c r="Q780" i="2" s="1"/>
  <c r="P626" i="2"/>
  <c r="Q626" i="2" s="1"/>
  <c r="P580" i="2"/>
  <c r="Q580" i="2" s="1"/>
  <c r="P730" i="2"/>
  <c r="Q730" i="2" s="1"/>
  <c r="P755" i="2"/>
  <c r="Q755" i="2" s="1"/>
  <c r="P773" i="2"/>
  <c r="Q773" i="2" s="1"/>
  <c r="P645" i="2"/>
  <c r="Q645" i="2" s="1"/>
  <c r="P641" i="2"/>
  <c r="Q641" i="2" s="1"/>
  <c r="P689" i="2"/>
  <c r="Q689" i="2" s="1"/>
  <c r="P635" i="2"/>
  <c r="Q635" i="2" s="1"/>
  <c r="P581" i="2"/>
  <c r="Q581" i="2" s="1"/>
  <c r="P587" i="2"/>
  <c r="P510" i="2"/>
  <c r="Q510" i="2" s="1"/>
  <c r="P578" i="2"/>
  <c r="Q578" i="2" s="1"/>
  <c r="P449" i="2"/>
  <c r="Q449" i="2" s="1"/>
  <c r="P464" i="2"/>
  <c r="Q464" i="2" s="1"/>
  <c r="P655" i="2"/>
  <c r="Q655" i="2" s="1"/>
  <c r="P591" i="2"/>
  <c r="Q591" i="2" s="1"/>
  <c r="P682" i="2"/>
  <c r="Q682" i="2" s="1"/>
  <c r="P656" i="2"/>
  <c r="Q656" i="2" s="1"/>
  <c r="P552" i="2"/>
  <c r="Q552" i="2" s="1"/>
  <c r="P508" i="2"/>
  <c r="Q508" i="2" s="1"/>
  <c r="P511" i="2"/>
  <c r="Q511" i="2" s="1"/>
  <c r="P404" i="2"/>
  <c r="Q404" i="2" s="1"/>
  <c r="P438" i="2"/>
  <c r="Q438" i="2" s="1"/>
  <c r="P391" i="2"/>
  <c r="Q391" i="2" s="1"/>
  <c r="P418" i="2"/>
  <c r="Q418" i="2" s="1"/>
  <c r="P459" i="2"/>
  <c r="Q459" i="2" s="1"/>
  <c r="P569" i="2"/>
  <c r="Q569" i="2" s="1"/>
  <c r="P476" i="2"/>
  <c r="Q476" i="2" s="1"/>
  <c r="P498" i="2"/>
  <c r="Q498" i="2" s="1"/>
  <c r="P453" i="2"/>
  <c r="Q453" i="2" s="1"/>
  <c r="P330" i="2"/>
  <c r="Q330" i="2" s="1"/>
  <c r="P378" i="2"/>
  <c r="Q378" i="2" s="1"/>
  <c r="P469" i="2"/>
  <c r="Q469" i="2" s="1"/>
  <c r="P466" i="2"/>
  <c r="Q466" i="2" s="1"/>
  <c r="P354" i="2"/>
  <c r="Q354" i="2" s="1"/>
  <c r="P479" i="2"/>
  <c r="Q479" i="2" s="1"/>
  <c r="P357" i="2"/>
  <c r="Q357" i="2" s="1"/>
  <c r="P430" i="2"/>
  <c r="Q430" i="2" s="1"/>
  <c r="P405" i="2"/>
  <c r="Q405" i="2" s="1"/>
  <c r="P539" i="2"/>
  <c r="Q539" i="2" s="1"/>
  <c r="P461" i="2"/>
  <c r="Q461" i="2" s="1"/>
  <c r="P472" i="2"/>
  <c r="Q472" i="2" s="1"/>
  <c r="P408" i="2"/>
  <c r="Q408" i="2" s="1"/>
  <c r="P376" i="2"/>
  <c r="Q376" i="2" s="1"/>
  <c r="P11" i="2"/>
  <c r="Q11" i="2" s="1"/>
  <c r="P40" i="2"/>
  <c r="Q40" i="2" s="1"/>
  <c r="P557" i="2"/>
  <c r="Q557" i="2" s="1"/>
  <c r="P503" i="2"/>
  <c r="Q503" i="2" s="1"/>
  <c r="P489" i="2"/>
  <c r="Q489" i="2" s="1"/>
  <c r="P471" i="2"/>
  <c r="Q471" i="2" s="1"/>
  <c r="P615" i="2"/>
  <c r="Q615" i="2" s="1"/>
  <c r="P488" i="2"/>
  <c r="Q488" i="2" s="1"/>
  <c r="P564" i="2"/>
  <c r="Q564" i="2" s="1"/>
  <c r="P538" i="2"/>
  <c r="Q538" i="2" s="1"/>
  <c r="P377" i="2"/>
  <c r="Q377" i="2" s="1"/>
  <c r="P451" i="2"/>
  <c r="Q451" i="2" s="1"/>
  <c r="P56" i="2"/>
  <c r="Q56" i="2" s="1"/>
  <c r="P623" i="2"/>
  <c r="Q623" i="2" s="1"/>
  <c r="P551" i="2"/>
  <c r="Q551" i="2" s="1"/>
  <c r="P584" i="2"/>
  <c r="Q584" i="2" s="1"/>
  <c r="P565" i="2"/>
  <c r="Q565" i="2" s="1"/>
  <c r="P501" i="2"/>
  <c r="Q501" i="2" s="1"/>
  <c r="P526" i="2"/>
  <c r="Q526" i="2" s="1"/>
  <c r="P582" i="2"/>
  <c r="Q582" i="2" s="1"/>
  <c r="P560" i="2"/>
  <c r="Q560" i="2" s="1"/>
  <c r="P415" i="2"/>
  <c r="Q415" i="2" s="1"/>
  <c r="P458" i="2"/>
  <c r="Q458" i="2" s="1"/>
  <c r="P364" i="2"/>
  <c r="Q364" i="2" s="1"/>
  <c r="P420" i="2"/>
  <c r="Q420" i="2" s="1"/>
  <c r="P432" i="2"/>
  <c r="Q432" i="2" s="1"/>
  <c r="P616" i="2"/>
  <c r="Q616" i="2" s="1"/>
  <c r="P540" i="2"/>
  <c r="Q540" i="2" s="1"/>
  <c r="P373" i="2"/>
  <c r="Q373" i="2" s="1"/>
  <c r="P352" i="2"/>
  <c r="Q352" i="2" s="1"/>
  <c r="P255" i="2"/>
  <c r="Q255" i="2" s="1"/>
  <c r="P278" i="2"/>
  <c r="Q278" i="2" s="1"/>
  <c r="P264" i="2"/>
  <c r="Q264" i="2" s="1"/>
  <c r="P310" i="2"/>
  <c r="Q310" i="2" s="1"/>
  <c r="P251" i="2"/>
  <c r="Q251" i="2" s="1"/>
  <c r="P61" i="2"/>
  <c r="Q61" i="2" s="1"/>
  <c r="P271" i="2"/>
  <c r="Q271" i="2" s="1"/>
  <c r="P237" i="2"/>
  <c r="Q237" i="2" s="1"/>
  <c r="P190" i="2"/>
  <c r="Q190" i="2" s="1"/>
  <c r="P23" i="2"/>
  <c r="Q23" i="2" s="1"/>
  <c r="P257" i="2"/>
  <c r="Q257" i="2" s="1"/>
  <c r="P277" i="2"/>
  <c r="Q277" i="2" s="1"/>
  <c r="P272" i="2"/>
  <c r="Q272" i="2" s="1"/>
  <c r="P236" i="2"/>
  <c r="Q236" i="2" s="1"/>
  <c r="P239" i="2"/>
  <c r="Q239" i="2" s="1"/>
  <c r="P318" i="2"/>
  <c r="Q318" i="2" s="1"/>
  <c r="P200" i="2"/>
  <c r="Q200" i="2" s="1"/>
  <c r="P360" i="2"/>
  <c r="Q360" i="2" s="1"/>
  <c r="P258" i="2"/>
  <c r="Q258" i="2" s="1"/>
  <c r="P265" i="2"/>
  <c r="Q265" i="2" s="1"/>
  <c r="P46" i="2"/>
  <c r="Q46" i="2" s="1"/>
  <c r="P238" i="2"/>
  <c r="Q238" i="2" s="1"/>
  <c r="P253" i="2"/>
  <c r="Q253" i="2" s="1"/>
  <c r="P189" i="2"/>
  <c r="Q189" i="2" s="1"/>
  <c r="P47" i="2"/>
  <c r="Q47" i="2" s="1"/>
  <c r="P263" i="2"/>
  <c r="Q263" i="2" s="1"/>
  <c r="P266" i="2"/>
  <c r="Q266" i="2" s="1"/>
  <c r="P19" i="2"/>
  <c r="Q19" i="2" s="1"/>
  <c r="P22" i="2"/>
  <c r="Q22" i="2" s="1"/>
  <c r="P48" i="2"/>
  <c r="Q48" i="2" s="1"/>
  <c r="P14" i="2"/>
  <c r="Q14" i="2" s="1"/>
  <c r="P500" i="2"/>
  <c r="Q500" i="2" s="1"/>
  <c r="P331" i="2"/>
  <c r="Q331" i="2" s="1"/>
  <c r="P329" i="2"/>
  <c r="P275" i="2"/>
  <c r="Q275" i="2" s="1"/>
  <c r="P279" i="2"/>
  <c r="Q279" i="2" s="1"/>
  <c r="P309" i="2"/>
  <c r="Q309" i="2" s="1"/>
  <c r="P254" i="2"/>
  <c r="Q254" i="2" s="1"/>
  <c r="P192" i="2"/>
  <c r="Q192" i="2" s="1"/>
  <c r="P55" i="2"/>
  <c r="Q55" i="2" s="1"/>
  <c r="P60" i="2"/>
  <c r="Q60" i="2" s="1"/>
  <c r="P252" i="2"/>
  <c r="Q252" i="2" s="1"/>
  <c r="P362" i="2"/>
  <c r="Q362" i="2" s="1"/>
  <c r="P270" i="2"/>
  <c r="Q270" i="2" s="1"/>
  <c r="P468" i="2"/>
  <c r="Q468" i="2" s="1"/>
  <c r="P10" i="2"/>
  <c r="P777" i="2"/>
  <c r="Q777" i="2" s="1"/>
  <c r="P748" i="2"/>
  <c r="Q748" i="2" s="1"/>
  <c r="P507" i="2"/>
  <c r="Q507" i="2" s="1"/>
  <c r="P750" i="2"/>
  <c r="Q750" i="2" s="1"/>
  <c r="P669" i="2"/>
  <c r="Q669" i="2" s="1"/>
  <c r="P785" i="2"/>
  <c r="Q785" i="2" s="1"/>
  <c r="S767" i="2"/>
  <c r="R767" i="2"/>
  <c r="P659" i="2"/>
  <c r="Q659" i="2" s="1"/>
  <c r="P691" i="2"/>
  <c r="Q691" i="2" s="1"/>
  <c r="P546" i="2"/>
  <c r="Q546" i="2" s="1"/>
  <c r="P630" i="2"/>
  <c r="Q630" i="2" s="1"/>
  <c r="P535" i="2"/>
  <c r="Q535" i="2" s="1"/>
  <c r="P697" i="2"/>
  <c r="Q697" i="2" s="1"/>
  <c r="P764" i="2"/>
  <c r="Q764" i="2" s="1"/>
  <c r="P690" i="2"/>
  <c r="Q690" i="2" s="1"/>
  <c r="P650" i="2"/>
  <c r="Q650" i="2" s="1"/>
  <c r="P663" i="2"/>
  <c r="Q663" i="2" s="1"/>
  <c r="X731" i="2"/>
  <c r="W731" i="2"/>
  <c r="S731" i="2"/>
  <c r="R731" i="2"/>
  <c r="S775" i="2"/>
  <c r="R775" i="2"/>
  <c r="P661" i="2"/>
  <c r="Q661" i="2" s="1"/>
  <c r="P672" i="2"/>
  <c r="Q672" i="2" s="1"/>
  <c r="P596" i="2"/>
  <c r="Q596" i="2" s="1"/>
  <c r="P674" i="2"/>
  <c r="Q674" i="2" s="1"/>
  <c r="P733" i="2"/>
  <c r="Q733" i="2" s="1"/>
  <c r="P561" i="2"/>
  <c r="Q561" i="2" s="1"/>
  <c r="P736" i="2"/>
  <c r="Q736" i="2" s="1"/>
  <c r="S743" i="2"/>
  <c r="R743" i="2"/>
  <c r="W743" i="2"/>
  <c r="P758" i="2"/>
  <c r="Q758" i="2" s="1"/>
  <c r="P688" i="2"/>
  <c r="Q688" i="2" s="1"/>
  <c r="P696" i="2"/>
  <c r="Q696" i="2" s="1"/>
  <c r="P628" i="2"/>
  <c r="Q628" i="2" s="1"/>
  <c r="P594" i="2"/>
  <c r="Q594" i="2" s="1"/>
  <c r="P749" i="2"/>
  <c r="Q749" i="2" s="1"/>
  <c r="P648" i="2"/>
  <c r="Q648" i="2" s="1"/>
  <c r="P553" i="2"/>
  <c r="Q553" i="2" s="1"/>
  <c r="P547" i="2"/>
  <c r="Q547" i="2" s="1"/>
  <c r="P583" i="2"/>
  <c r="Q583" i="2" s="1"/>
  <c r="P756" i="2"/>
  <c r="Q756" i="2" s="1"/>
  <c r="P665" i="2"/>
  <c r="Q665" i="2" s="1"/>
  <c r="S786" i="2"/>
  <c r="R786" i="2"/>
  <c r="P788" i="2"/>
  <c r="Q788" i="2" s="1"/>
  <c r="P709" i="2"/>
  <c r="Q709" i="2" s="1"/>
  <c r="P784" i="2"/>
  <c r="Q784" i="2" s="1"/>
  <c r="P619" i="2"/>
  <c r="Q619" i="2" s="1"/>
  <c r="P675" i="2"/>
  <c r="Q675" i="2" s="1"/>
  <c r="P711" i="2"/>
  <c r="Q711" i="2" s="1"/>
  <c r="P741" i="2"/>
  <c r="Q741" i="2" s="1"/>
  <c r="P761" i="2"/>
  <c r="Q761" i="2" s="1"/>
  <c r="R751" i="2"/>
  <c r="S751" i="2"/>
  <c r="P699" i="2"/>
  <c r="Q699" i="2" s="1"/>
  <c r="P744" i="2"/>
  <c r="Q744" i="2" s="1"/>
  <c r="P612" i="2"/>
  <c r="Q612" i="2" s="1"/>
  <c r="P774" i="2"/>
  <c r="Q774" i="2" s="1"/>
  <c r="P739" i="2"/>
  <c r="Q739" i="2" s="1"/>
  <c r="P787" i="2"/>
  <c r="Q787" i="2" s="1"/>
  <c r="P760" i="2"/>
  <c r="Q760" i="2" s="1"/>
  <c r="P762" i="2"/>
  <c r="Q762" i="2" s="1"/>
  <c r="P654" i="2"/>
  <c r="Q654" i="2" s="1"/>
  <c r="N754" i="2"/>
  <c r="O754" i="2" s="1"/>
  <c r="N660" i="2"/>
  <c r="O660" i="2" s="1"/>
  <c r="I660" i="2"/>
  <c r="Q816" i="2"/>
  <c r="S815" i="2"/>
  <c r="S816" i="2" s="1"/>
  <c r="R815" i="2"/>
  <c r="R816" i="2" s="1"/>
  <c r="N779" i="2"/>
  <c r="O779" i="2" s="1"/>
  <c r="AE711" i="2"/>
  <c r="N684" i="2"/>
  <c r="O684" i="2" s="1"/>
  <c r="N756" i="2"/>
  <c r="O756" i="2" s="1"/>
  <c r="AE700" i="2"/>
  <c r="N736" i="2"/>
  <c r="O736" i="2" s="1"/>
  <c r="X781" i="2"/>
  <c r="W781" i="2"/>
  <c r="S781" i="2"/>
  <c r="R781" i="2"/>
  <c r="X550" i="2"/>
  <c r="W550" i="2"/>
  <c r="S550" i="2"/>
  <c r="R550" i="2"/>
  <c r="N799" i="2"/>
  <c r="O799" i="2" s="1"/>
  <c r="I799" i="2"/>
  <c r="I815" i="2"/>
  <c r="N815" i="2"/>
  <c r="O815" i="2" s="1"/>
  <c r="X815" i="2" s="1"/>
  <c r="X816" i="2" s="1"/>
  <c r="AE771" i="2"/>
  <c r="N745" i="2"/>
  <c r="O745" i="2" s="1"/>
  <c r="AE601" i="2"/>
  <c r="X528" i="2"/>
  <c r="W528" i="2"/>
  <c r="S528" i="2"/>
  <c r="R528" i="2"/>
  <c r="AE546" i="2"/>
  <c r="AB546" i="2"/>
  <c r="P572" i="2"/>
  <c r="Q572" i="2" s="1"/>
  <c r="N574" i="2"/>
  <c r="O574" i="2" s="1"/>
  <c r="I574" i="2"/>
  <c r="AE591" i="2"/>
  <c r="N477" i="2"/>
  <c r="O477" i="2" s="1"/>
  <c r="P531" i="2"/>
  <c r="Q531" i="2" s="1"/>
  <c r="P499" i="2"/>
  <c r="Q499" i="2" s="1"/>
  <c r="P532" i="2"/>
  <c r="Q532" i="2" s="1"/>
  <c r="P358" i="2"/>
  <c r="Q358" i="2" s="1"/>
  <c r="AE505" i="2"/>
  <c r="AB505" i="2"/>
  <c r="S146" i="2"/>
  <c r="R146" i="2"/>
  <c r="S717" i="2"/>
  <c r="R717" i="2"/>
  <c r="N741" i="2"/>
  <c r="O741" i="2" s="1"/>
  <c r="N657" i="2"/>
  <c r="O657" i="2" s="1"/>
  <c r="N786" i="2"/>
  <c r="O786" i="2" s="1"/>
  <c r="X786" i="2" s="1"/>
  <c r="AE764" i="2"/>
  <c r="S796" i="2"/>
  <c r="R796" i="2"/>
  <c r="N755" i="2"/>
  <c r="O755" i="2" s="1"/>
  <c r="N780" i="2"/>
  <c r="O780" i="2" s="1"/>
  <c r="AE772" i="2"/>
  <c r="AE709" i="2"/>
  <c r="AE736" i="2"/>
  <c r="N631" i="2"/>
  <c r="O631" i="2" s="1"/>
  <c r="I631" i="2"/>
  <c r="AE696" i="2"/>
  <c r="N658" i="2"/>
  <c r="O658" i="2" s="1"/>
  <c r="I658" i="2"/>
  <c r="P588" i="2"/>
  <c r="Q588" i="2" s="1"/>
  <c r="AE527" i="2"/>
  <c r="AB527" i="2"/>
  <c r="AE607" i="2"/>
  <c r="N566" i="2"/>
  <c r="O566" i="2" s="1"/>
  <c r="I566" i="2"/>
  <c r="P632" i="2"/>
  <c r="Q632" i="2" s="1"/>
  <c r="AE581" i="2"/>
  <c r="AE575" i="2"/>
  <c r="N507" i="2"/>
  <c r="O507" i="2" s="1"/>
  <c r="I507" i="2"/>
  <c r="AE421" i="2"/>
  <c r="AB421" i="2"/>
  <c r="N697" i="2"/>
  <c r="O697" i="2" s="1"/>
  <c r="S548" i="2"/>
  <c r="R548" i="2"/>
  <c r="X548" i="2"/>
  <c r="W548" i="2"/>
  <c r="AE784" i="2"/>
  <c r="AB767" i="2"/>
  <c r="AE691" i="2"/>
  <c r="AB691" i="2"/>
  <c r="AE759" i="2"/>
  <c r="N749" i="2"/>
  <c r="O749" i="2" s="1"/>
  <c r="AE685" i="2"/>
  <c r="N733" i="2"/>
  <c r="O733" i="2" s="1"/>
  <c r="N699" i="2"/>
  <c r="O699" i="2" s="1"/>
  <c r="N672" i="2"/>
  <c r="O672" i="2" s="1"/>
  <c r="AE672" i="2"/>
  <c r="AE574" i="2"/>
  <c r="N688" i="2"/>
  <c r="O688" i="2" s="1"/>
  <c r="AE645" i="2"/>
  <c r="AE617" i="2"/>
  <c r="AB617" i="2"/>
  <c r="P636" i="2"/>
  <c r="Q636" i="2" s="1"/>
  <c r="AE637" i="2"/>
  <c r="AB637" i="2"/>
  <c r="N644" i="2"/>
  <c r="O644" i="2" s="1"/>
  <c r="I644" i="2"/>
  <c r="AE580" i="2"/>
  <c r="AB580" i="2"/>
  <c r="N575" i="2"/>
  <c r="O575" i="2" s="1"/>
  <c r="N569" i="2"/>
  <c r="O569" i="2" s="1"/>
  <c r="I569" i="2"/>
  <c r="P509" i="2"/>
  <c r="Q509" i="2" s="1"/>
  <c r="P478" i="2"/>
  <c r="Q478" i="2" s="1"/>
  <c r="AE306" i="2"/>
  <c r="AB306" i="2"/>
  <c r="P421" i="2"/>
  <c r="Q421" i="2" s="1"/>
  <c r="N314" i="2"/>
  <c r="O314" i="2" s="1"/>
  <c r="I314" i="2"/>
  <c r="AE778" i="2"/>
  <c r="P646" i="2"/>
  <c r="Q646" i="2" s="1"/>
  <c r="AB775" i="2"/>
  <c r="AE785" i="2"/>
  <c r="N777" i="2"/>
  <c r="O777" i="2" s="1"/>
  <c r="AE753" i="2"/>
  <c r="N788" i="2"/>
  <c r="O788" i="2" s="1"/>
  <c r="AE766" i="2"/>
  <c r="N628" i="2"/>
  <c r="O628" i="2" s="1"/>
  <c r="AE674" i="2"/>
  <c r="AE687" i="2"/>
  <c r="N670" i="2"/>
  <c r="O670" i="2" s="1"/>
  <c r="I670" i="2"/>
  <c r="AB696" i="2"/>
  <c r="AE623" i="2"/>
  <c r="N656" i="2"/>
  <c r="O656" i="2" s="1"/>
  <c r="AE468" i="2"/>
  <c r="AB468" i="2"/>
  <c r="P512" i="2"/>
  <c r="Q512" i="2" s="1"/>
  <c r="P433" i="2"/>
  <c r="Q433" i="2" s="1"/>
  <c r="P304" i="2"/>
  <c r="Q291" i="2"/>
  <c r="S142" i="2"/>
  <c r="R142" i="2"/>
  <c r="N751" i="2"/>
  <c r="O751" i="2" s="1"/>
  <c r="X751" i="2" s="1"/>
  <c r="N789" i="2"/>
  <c r="O789" i="2" s="1"/>
  <c r="N798" i="2"/>
  <c r="O798" i="2" s="1"/>
  <c r="I798" i="2"/>
  <c r="N746" i="2"/>
  <c r="O746" i="2" s="1"/>
  <c r="N759" i="2"/>
  <c r="O759" i="2" s="1"/>
  <c r="AE760" i="2"/>
  <c r="AE773" i="2"/>
  <c r="N674" i="2"/>
  <c r="O674" i="2" s="1"/>
  <c r="N620" i="2"/>
  <c r="O620" i="2" s="1"/>
  <c r="I620" i="2"/>
  <c r="I674" i="2"/>
  <c r="N665" i="2"/>
  <c r="O665" i="2" s="1"/>
  <c r="N676" i="2"/>
  <c r="O676" i="2" s="1"/>
  <c r="I676" i="2"/>
  <c r="N667" i="2"/>
  <c r="O667" i="2" s="1"/>
  <c r="N717" i="2"/>
  <c r="O717" i="2" s="1"/>
  <c r="X717" i="2" s="1"/>
  <c r="I717" i="2"/>
  <c r="N696" i="2"/>
  <c r="O696" i="2" s="1"/>
  <c r="N683" i="2"/>
  <c r="O683" i="2" s="1"/>
  <c r="I683" i="2"/>
  <c r="P660" i="2"/>
  <c r="Q660" i="2" s="1"/>
  <c r="AE678" i="2"/>
  <c r="AB678" i="2"/>
  <c r="AE630" i="2"/>
  <c r="P605" i="2"/>
  <c r="Q605" i="2" s="1"/>
  <c r="N547" i="2"/>
  <c r="O547" i="2" s="1"/>
  <c r="I547" i="2"/>
  <c r="AE565" i="2"/>
  <c r="AB574" i="2"/>
  <c r="AE610" i="2"/>
  <c r="P417" i="2"/>
  <c r="Q417" i="2" s="1"/>
  <c r="P463" i="2"/>
  <c r="Q463" i="2" s="1"/>
  <c r="N447" i="2"/>
  <c r="O447" i="2" s="1"/>
  <c r="I447" i="2"/>
  <c r="N413" i="2"/>
  <c r="O413" i="2" s="1"/>
  <c r="I413" i="2"/>
  <c r="AE252" i="2"/>
  <c r="AB252" i="2"/>
  <c r="N160" i="2"/>
  <c r="O160" i="2" s="1"/>
  <c r="I160" i="2"/>
  <c r="AE62" i="2"/>
  <c r="AB62" i="2"/>
  <c r="S721" i="2"/>
  <c r="R721" i="2"/>
  <c r="N663" i="2"/>
  <c r="O663" i="2" s="1"/>
  <c r="N740" i="2"/>
  <c r="O740" i="2" s="1"/>
  <c r="AE789" i="2"/>
  <c r="AE780" i="2"/>
  <c r="AE769" i="2"/>
  <c r="AE747" i="2"/>
  <c r="N783" i="2"/>
  <c r="O783" i="2" s="1"/>
  <c r="N650" i="2"/>
  <c r="O650" i="2" s="1"/>
  <c r="I663" i="2"/>
  <c r="AE675" i="2"/>
  <c r="N703" i="2"/>
  <c r="O703" i="2" s="1"/>
  <c r="N668" i="2"/>
  <c r="O668" i="2" s="1"/>
  <c r="I668" i="2"/>
  <c r="AE652" i="2"/>
  <c r="N626" i="2"/>
  <c r="O626" i="2" s="1"/>
  <c r="P579" i="2"/>
  <c r="Q579" i="2" s="1"/>
  <c r="N558" i="2"/>
  <c r="O558" i="2" s="1"/>
  <c r="I558" i="2"/>
  <c r="N610" i="2"/>
  <c r="O610" i="2" s="1"/>
  <c r="P570" i="2"/>
  <c r="Q570" i="2" s="1"/>
  <c r="P470" i="2"/>
  <c r="Q470" i="2" s="1"/>
  <c r="P422" i="2"/>
  <c r="Q422" i="2" s="1"/>
  <c r="S36" i="2"/>
  <c r="R36" i="2"/>
  <c r="AE741" i="2"/>
  <c r="X742" i="2"/>
  <c r="W742" i="2"/>
  <c r="S742" i="2"/>
  <c r="R742" i="2"/>
  <c r="AE754" i="2"/>
  <c r="P734" i="2"/>
  <c r="Q734" i="2" s="1"/>
  <c r="AE663" i="2"/>
  <c r="N664" i="2"/>
  <c r="O664" i="2" s="1"/>
  <c r="AE664" i="2"/>
  <c r="N693" i="2"/>
  <c r="O693" i="2" s="1"/>
  <c r="N757" i="2"/>
  <c r="O757" i="2" s="1"/>
  <c r="P621" i="2"/>
  <c r="Q621" i="2" s="1"/>
  <c r="I626" i="2"/>
  <c r="P545" i="2"/>
  <c r="Q545" i="2" s="1"/>
  <c r="P567" i="2"/>
  <c r="Q567" i="2" s="1"/>
  <c r="P506" i="2"/>
  <c r="Q506" i="2" s="1"/>
  <c r="AE458" i="2"/>
  <c r="AB458" i="2"/>
  <c r="P484" i="2"/>
  <c r="Q484" i="2" s="1"/>
  <c r="P445" i="2"/>
  <c r="Q445" i="2" s="1"/>
  <c r="P369" i="2"/>
  <c r="Q369" i="2" s="1"/>
  <c r="S214" i="2"/>
  <c r="R214" i="2"/>
  <c r="AE157" i="2"/>
  <c r="AB157" i="2"/>
  <c r="N93" i="2"/>
  <c r="O93" i="2" s="1"/>
  <c r="I93" i="2"/>
  <c r="AE650" i="2"/>
  <c r="AB650" i="2"/>
  <c r="N785" i="2"/>
  <c r="O785" i="2" s="1"/>
  <c r="AE740" i="2"/>
  <c r="N729" i="2"/>
  <c r="I741" i="2"/>
  <c r="I754" i="2"/>
  <c r="N750" i="2"/>
  <c r="O750" i="2" s="1"/>
  <c r="N702" i="2"/>
  <c r="O702" i="2" s="1"/>
  <c r="N651" i="2"/>
  <c r="O651" i="2" s="1"/>
  <c r="I664" i="2"/>
  <c r="N695" i="2"/>
  <c r="O695" i="2" s="1"/>
  <c r="P634" i="2"/>
  <c r="Q634" i="2" s="1"/>
  <c r="N649" i="2"/>
  <c r="O649" i="2" s="1"/>
  <c r="I649" i="2"/>
  <c r="AE553" i="2"/>
  <c r="AE600" i="2"/>
  <c r="N591" i="2"/>
  <c r="O591" i="2" s="1"/>
  <c r="I591" i="2"/>
  <c r="P618" i="2"/>
  <c r="Q618" i="2" s="1"/>
  <c r="AE582" i="2"/>
  <c r="P523" i="2"/>
  <c r="Q523" i="2" s="1"/>
  <c r="P504" i="2"/>
  <c r="Q504" i="2" s="1"/>
  <c r="P407" i="2"/>
  <c r="Q407" i="2" s="1"/>
  <c r="P361" i="2"/>
  <c r="Q361" i="2" s="1"/>
  <c r="P353" i="2"/>
  <c r="Q353" i="2" s="1"/>
  <c r="AE765" i="2"/>
  <c r="I740" i="2"/>
  <c r="I724" i="2"/>
  <c r="N724" i="2"/>
  <c r="O724" i="2" s="1"/>
  <c r="X724" i="2" s="1"/>
  <c r="N743" i="2"/>
  <c r="O743" i="2" s="1"/>
  <c r="X743" i="2" s="1"/>
  <c r="AE779" i="2"/>
  <c r="N768" i="2"/>
  <c r="O768" i="2" s="1"/>
  <c r="AE768" i="2"/>
  <c r="AE757" i="2"/>
  <c r="AE735" i="2"/>
  <c r="I651" i="2"/>
  <c r="AE665" i="2"/>
  <c r="I783" i="2"/>
  <c r="N708" i="2"/>
  <c r="AE690" i="2"/>
  <c r="AE612" i="2"/>
  <c r="P633" i="2"/>
  <c r="Q633" i="2" s="1"/>
  <c r="N605" i="2"/>
  <c r="O605" i="2" s="1"/>
  <c r="I605" i="2"/>
  <c r="N562" i="2"/>
  <c r="O562" i="2" s="1"/>
  <c r="I562" i="2"/>
  <c r="AE577" i="2"/>
  <c r="AB577" i="2"/>
  <c r="P562" i="2"/>
  <c r="Q562" i="2" s="1"/>
  <c r="N536" i="2"/>
  <c r="O536" i="2" s="1"/>
  <c r="I536" i="2"/>
  <c r="AE599" i="2"/>
  <c r="AE560" i="2"/>
  <c r="AE460" i="2"/>
  <c r="AB460" i="2"/>
  <c r="X135" i="2"/>
  <c r="W135" i="2"/>
  <c r="S135" i="2"/>
  <c r="R135" i="2"/>
  <c r="R719" i="2"/>
  <c r="S719" i="2"/>
  <c r="AE729" i="2"/>
  <c r="I779" i="2"/>
  <c r="I768" i="2"/>
  <c r="N800" i="2"/>
  <c r="O800" i="2" s="1"/>
  <c r="I800" i="2"/>
  <c r="N784" i="2"/>
  <c r="O784" i="2" s="1"/>
  <c r="P649" i="2"/>
  <c r="Q649" i="2" s="1"/>
  <c r="AE651" i="2"/>
  <c r="N718" i="2"/>
  <c r="O718" i="2" s="1"/>
  <c r="X718" i="2" s="1"/>
  <c r="I718" i="2"/>
  <c r="AE783" i="2"/>
  <c r="N689" i="2"/>
  <c r="O689" i="2" s="1"/>
  <c r="P577" i="2"/>
  <c r="Q577" i="2" s="1"/>
  <c r="N571" i="2"/>
  <c r="O571" i="2" s="1"/>
  <c r="I571" i="2"/>
  <c r="AE594" i="2"/>
  <c r="AB594" i="2"/>
  <c r="N567" i="2"/>
  <c r="O567" i="2" s="1"/>
  <c r="I567" i="2"/>
  <c r="N580" i="2"/>
  <c r="O580" i="2" s="1"/>
  <c r="N581" i="2"/>
  <c r="O581" i="2" s="1"/>
  <c r="AE561" i="2"/>
  <c r="AE446" i="2"/>
  <c r="AB446" i="2"/>
  <c r="AE712" i="2"/>
  <c r="I729" i="2"/>
  <c r="N778" i="2"/>
  <c r="O778" i="2" s="1"/>
  <c r="I742" i="2"/>
  <c r="N782" i="2"/>
  <c r="O782" i="2" s="1"/>
  <c r="N680" i="2"/>
  <c r="O680" i="2" s="1"/>
  <c r="I680" i="2"/>
  <c r="N545" i="2"/>
  <c r="O545" i="2" s="1"/>
  <c r="I545" i="2"/>
  <c r="N573" i="2"/>
  <c r="O573" i="2" s="1"/>
  <c r="I573" i="2"/>
  <c r="AE596" i="2"/>
  <c r="AE608" i="2"/>
  <c r="AE510" i="2"/>
  <c r="AB510" i="2"/>
  <c r="N449" i="2"/>
  <c r="O449" i="2" s="1"/>
  <c r="I449" i="2"/>
  <c r="P462" i="2"/>
  <c r="Q462" i="2" s="1"/>
  <c r="S348" i="2"/>
  <c r="R348" i="2"/>
  <c r="P233" i="2"/>
  <c r="Q213" i="2"/>
  <c r="S103" i="2"/>
  <c r="R103" i="2"/>
  <c r="AE756" i="2"/>
  <c r="AE745" i="2"/>
  <c r="N747" i="2"/>
  <c r="O747" i="2" s="1"/>
  <c r="N638" i="2"/>
  <c r="O638" i="2" s="1"/>
  <c r="N653" i="2"/>
  <c r="O653" i="2" s="1"/>
  <c r="AE653" i="2"/>
  <c r="AB653" i="2"/>
  <c r="N666" i="2"/>
  <c r="O666" i="2" s="1"/>
  <c r="I666" i="2"/>
  <c r="N655" i="2"/>
  <c r="O655" i="2" s="1"/>
  <c r="I655" i="2"/>
  <c r="N681" i="2"/>
  <c r="O681" i="2" s="1"/>
  <c r="I681" i="2"/>
  <c r="N614" i="2"/>
  <c r="O614" i="2" s="1"/>
  <c r="AE628" i="2"/>
  <c r="N537" i="2"/>
  <c r="O537" i="2" s="1"/>
  <c r="I537" i="2"/>
  <c r="N632" i="2"/>
  <c r="O632" i="2" s="1"/>
  <c r="I632" i="2"/>
  <c r="P573" i="2"/>
  <c r="Q573" i="2" s="1"/>
  <c r="AE500" i="2"/>
  <c r="AB500" i="2"/>
  <c r="P359" i="2"/>
  <c r="Q359" i="2" s="1"/>
  <c r="N407" i="2"/>
  <c r="O407" i="2" s="1"/>
  <c r="I407" i="2"/>
  <c r="N255" i="2"/>
  <c r="O255" i="2" s="1"/>
  <c r="I255" i="2"/>
  <c r="N748" i="2"/>
  <c r="O748" i="2" s="1"/>
  <c r="AE730" i="2"/>
  <c r="AE770" i="2"/>
  <c r="N772" i="2"/>
  <c r="O772" i="2" s="1"/>
  <c r="N773" i="2"/>
  <c r="O773" i="2" s="1"/>
  <c r="AE639" i="2"/>
  <c r="AE749" i="2"/>
  <c r="I653" i="2"/>
  <c r="AE761" i="2"/>
  <c r="P613" i="2"/>
  <c r="Q613" i="2" s="1"/>
  <c r="N679" i="2"/>
  <c r="O679" i="2" s="1"/>
  <c r="AE643" i="2"/>
  <c r="N584" i="2"/>
  <c r="O584" i="2" s="1"/>
  <c r="I584" i="2"/>
  <c r="N538" i="2"/>
  <c r="O538" i="2" s="1"/>
  <c r="I538" i="2"/>
  <c r="N604" i="2"/>
  <c r="O604" i="2" s="1"/>
  <c r="AE542" i="2"/>
  <c r="AB542" i="2"/>
  <c r="N476" i="2"/>
  <c r="O476" i="2" s="1"/>
  <c r="AE587" i="2"/>
  <c r="AB587" i="2"/>
  <c r="P448" i="2"/>
  <c r="Q448" i="2" s="1"/>
  <c r="P447" i="2"/>
  <c r="Q447" i="2" s="1"/>
  <c r="P325" i="2"/>
  <c r="S210" i="2"/>
  <c r="R210" i="2"/>
  <c r="N652" i="2"/>
  <c r="O652" i="2" s="1"/>
  <c r="I748" i="2"/>
  <c r="AE703" i="2"/>
  <c r="N734" i="2"/>
  <c r="O734" i="2" s="1"/>
  <c r="I734" i="2"/>
  <c r="AE584" i="2"/>
  <c r="P589" i="2"/>
  <c r="Q589" i="2" s="1"/>
  <c r="N555" i="2"/>
  <c r="O555" i="2" s="1"/>
  <c r="I555" i="2"/>
  <c r="X622" i="2"/>
  <c r="W622" i="2"/>
  <c r="S622" i="2"/>
  <c r="R622" i="2"/>
  <c r="P576" i="2"/>
  <c r="Q576" i="2" s="1"/>
  <c r="AE383" i="2"/>
  <c r="AB383" i="2"/>
  <c r="O321" i="2"/>
  <c r="N737" i="2"/>
  <c r="O737" i="2" s="1"/>
  <c r="AE737" i="2"/>
  <c r="N687" i="2"/>
  <c r="O687" i="2" s="1"/>
  <c r="AE748" i="2"/>
  <c r="I703" i="2"/>
  <c r="AE661" i="2"/>
  <c r="AB661" i="2"/>
  <c r="AE636" i="2"/>
  <c r="AE641" i="2"/>
  <c r="S544" i="2"/>
  <c r="R544" i="2"/>
  <c r="AE578" i="2"/>
  <c r="P527" i="2"/>
  <c r="Q527" i="2" s="1"/>
  <c r="AE625" i="2"/>
  <c r="AB625" i="2"/>
  <c r="AE597" i="2"/>
  <c r="N561" i="2"/>
  <c r="O561" i="2" s="1"/>
  <c r="S347" i="2"/>
  <c r="R347" i="2"/>
  <c r="AE335" i="2"/>
  <c r="AB335" i="2"/>
  <c r="X160" i="2"/>
  <c r="W160" i="2"/>
  <c r="S160" i="2"/>
  <c r="R160" i="2"/>
  <c r="N809" i="2"/>
  <c r="O809" i="2" s="1"/>
  <c r="I809" i="2"/>
  <c r="AE758" i="2"/>
  <c r="N616" i="2"/>
  <c r="O616" i="2" s="1"/>
  <c r="I616" i="2"/>
  <c r="N544" i="2"/>
  <c r="O544" i="2" s="1"/>
  <c r="X544" i="2" s="1"/>
  <c r="I544" i="2"/>
  <c r="N572" i="2"/>
  <c r="O572" i="2" s="1"/>
  <c r="P554" i="2"/>
  <c r="Q554" i="2" s="1"/>
  <c r="AE621" i="2"/>
  <c r="N582" i="2"/>
  <c r="O582" i="2" s="1"/>
  <c r="I582" i="2"/>
  <c r="N612" i="2"/>
  <c r="O612" i="2" s="1"/>
  <c r="I612" i="2"/>
  <c r="AE507" i="2"/>
  <c r="AB507" i="2"/>
  <c r="P541" i="2"/>
  <c r="Q541" i="2" s="1"/>
  <c r="P502" i="2"/>
  <c r="Q502" i="2" s="1"/>
  <c r="P403" i="2"/>
  <c r="Q403" i="2" s="1"/>
  <c r="P28" i="2"/>
  <c r="Q26" i="2"/>
  <c r="AE697" i="2"/>
  <c r="AE701" i="2"/>
  <c r="AE732" i="2"/>
  <c r="P598" i="2"/>
  <c r="Q598" i="2" s="1"/>
  <c r="AE529" i="2"/>
  <c r="AB529" i="2"/>
  <c r="AE774" i="2"/>
  <c r="W692" i="2"/>
  <c r="R692" i="2"/>
  <c r="X692" i="2"/>
  <c r="S692" i="2"/>
  <c r="N639" i="2"/>
  <c r="O639" i="2" s="1"/>
  <c r="AE739" i="2"/>
  <c r="X465" i="2"/>
  <c r="S465" i="2"/>
  <c r="W465" i="2"/>
  <c r="R465" i="2"/>
  <c r="N710" i="2"/>
  <c r="O710" i="2" s="1"/>
  <c r="N797" i="2"/>
  <c r="O797" i="2" s="1"/>
  <c r="I797" i="2"/>
  <c r="AE702" i="2"/>
  <c r="I733" i="2"/>
  <c r="N698" i="2"/>
  <c r="O698" i="2" s="1"/>
  <c r="AE659" i="2"/>
  <c r="AB659" i="2"/>
  <c r="AE647" i="2"/>
  <c r="AB647" i="2"/>
  <c r="AE642" i="2"/>
  <c r="AE671" i="2"/>
  <c r="AB671" i="2"/>
  <c r="N534" i="2"/>
  <c r="O534" i="2" s="1"/>
  <c r="N596" i="2"/>
  <c r="O596" i="2" s="1"/>
  <c r="AB582" i="2"/>
  <c r="N509" i="2"/>
  <c r="O509" i="2" s="1"/>
  <c r="I509" i="2"/>
  <c r="P456" i="2"/>
  <c r="Q456" i="2" s="1"/>
  <c r="P444" i="2"/>
  <c r="Q444" i="2" s="1"/>
  <c r="P481" i="2"/>
  <c r="Q481" i="2" s="1"/>
  <c r="AB765" i="2"/>
  <c r="N635" i="2"/>
  <c r="O635" i="2" s="1"/>
  <c r="AE638" i="2"/>
  <c r="AB638" i="2"/>
  <c r="AE763" i="2"/>
  <c r="N712" i="2"/>
  <c r="O712" i="2" s="1"/>
  <c r="N803" i="2"/>
  <c r="O803" i="2" s="1"/>
  <c r="I803" i="2"/>
  <c r="N730" i="2"/>
  <c r="O730" i="2" s="1"/>
  <c r="AE744" i="2"/>
  <c r="N738" i="2"/>
  <c r="O738" i="2" s="1"/>
  <c r="AE698" i="2"/>
  <c r="X522" i="2"/>
  <c r="W522" i="2"/>
  <c r="S522" i="2"/>
  <c r="R522" i="2"/>
  <c r="N711" i="2"/>
  <c r="O711" i="2" s="1"/>
  <c r="N753" i="2"/>
  <c r="O753" i="2" s="1"/>
  <c r="N766" i="2"/>
  <c r="O766" i="2" s="1"/>
  <c r="AE743" i="2"/>
  <c r="AB747" i="2"/>
  <c r="N774" i="2"/>
  <c r="O774" i="2" s="1"/>
  <c r="N685" i="2"/>
  <c r="O685" i="2" s="1"/>
  <c r="N709" i="2"/>
  <c r="O709" i="2" s="1"/>
  <c r="AB697" i="2"/>
  <c r="AE733" i="2"/>
  <c r="I695" i="2"/>
  <c r="I708" i="2"/>
  <c r="AB732" i="2"/>
  <c r="I657" i="2"/>
  <c r="AE633" i="2"/>
  <c r="AB633" i="2"/>
  <c r="N648" i="2"/>
  <c r="O648" i="2" s="1"/>
  <c r="I648" i="2"/>
  <c r="I656" i="2"/>
  <c r="N535" i="2"/>
  <c r="O535" i="2" s="1"/>
  <c r="AE564" i="2"/>
  <c r="AB564" i="2"/>
  <c r="AE572" i="2"/>
  <c r="P450" i="2"/>
  <c r="Q450" i="2" s="1"/>
  <c r="S111" i="2"/>
  <c r="R111" i="2"/>
  <c r="S95" i="2"/>
  <c r="R95" i="2"/>
  <c r="N762" i="2"/>
  <c r="O762" i="2" s="1"/>
  <c r="N306" i="2"/>
  <c r="I306" i="2"/>
  <c r="AE762" i="2"/>
  <c r="Q804" i="2"/>
  <c r="S795" i="2"/>
  <c r="R795" i="2"/>
  <c r="AB712" i="2"/>
  <c r="AB745" i="2"/>
  <c r="N764" i="2"/>
  <c r="O764" i="2" s="1"/>
  <c r="S487" i="2"/>
  <c r="R487" i="2"/>
  <c r="X487" i="2"/>
  <c r="W487" i="2"/>
  <c r="X434" i="2"/>
  <c r="W434" i="2"/>
  <c r="S434" i="2"/>
  <c r="R434" i="2"/>
  <c r="S724" i="2"/>
  <c r="R724" i="2"/>
  <c r="I802" i="2"/>
  <c r="N802" i="2"/>
  <c r="O802" i="2" s="1"/>
  <c r="AE787" i="2"/>
  <c r="N700" i="2"/>
  <c r="O700" i="2" s="1"/>
  <c r="N767" i="2"/>
  <c r="O767" i="2" s="1"/>
  <c r="X767" i="2" s="1"/>
  <c r="I743" i="2"/>
  <c r="AE746" i="2"/>
  <c r="N735" i="2"/>
  <c r="O735" i="2" s="1"/>
  <c r="I684" i="2"/>
  <c r="AE694" i="2"/>
  <c r="N641" i="2"/>
  <c r="O641" i="2" s="1"/>
  <c r="I641" i="2"/>
  <c r="AE731" i="2"/>
  <c r="N654" i="2"/>
  <c r="O654" i="2" s="1"/>
  <c r="N643" i="2"/>
  <c r="O643" i="2" s="1"/>
  <c r="I643" i="2"/>
  <c r="AE695" i="2"/>
  <c r="AE708" i="2"/>
  <c r="I693" i="2"/>
  <c r="N602" i="2"/>
  <c r="O602" i="2" s="1"/>
  <c r="AE634" i="2"/>
  <c r="AB634" i="2"/>
  <c r="AE669" i="2"/>
  <c r="N637" i="2"/>
  <c r="O637" i="2" s="1"/>
  <c r="N636" i="2"/>
  <c r="O636" i="2" s="1"/>
  <c r="N564" i="2"/>
  <c r="O564" i="2" s="1"/>
  <c r="I564" i="2"/>
  <c r="I572" i="2"/>
  <c r="P609" i="2"/>
  <c r="Q609" i="2" s="1"/>
  <c r="AE495" i="2"/>
  <c r="AB495" i="2"/>
  <c r="P529" i="2"/>
  <c r="Q529" i="2" s="1"/>
  <c r="P402" i="2"/>
  <c r="Q402" i="2" s="1"/>
  <c r="P389" i="2"/>
  <c r="Q389" i="2" s="1"/>
  <c r="P383" i="2"/>
  <c r="Q383" i="2" s="1"/>
  <c r="P240" i="2"/>
  <c r="Q240" i="2" s="1"/>
  <c r="N776" i="2"/>
  <c r="O776" i="2" s="1"/>
  <c r="X207" i="2"/>
  <c r="Q211" i="2"/>
  <c r="S207" i="2"/>
  <c r="R207" i="2"/>
  <c r="W207" i="2"/>
  <c r="P211" i="2"/>
  <c r="N739" i="2"/>
  <c r="O739" i="2" s="1"/>
  <c r="AE699" i="2"/>
  <c r="AB756" i="2"/>
  <c r="AE738" i="2"/>
  <c r="X12" i="2"/>
  <c r="W12" i="2"/>
  <c r="S12" i="2"/>
  <c r="R12" i="2"/>
  <c r="AB711" i="2"/>
  <c r="AE786" i="2"/>
  <c r="N796" i="2"/>
  <c r="O796" i="2" s="1"/>
  <c r="X796" i="2" s="1"/>
  <c r="I796" i="2"/>
  <c r="I746" i="2"/>
  <c r="N801" i="2"/>
  <c r="O801" i="2" s="1"/>
  <c r="W801" i="2" s="1"/>
  <c r="I801" i="2"/>
  <c r="N761" i="2"/>
  <c r="O761" i="2" s="1"/>
  <c r="AE684" i="2"/>
  <c r="I731" i="2"/>
  <c r="AE688" i="2"/>
  <c r="AE689" i="2"/>
  <c r="AE693" i="2"/>
  <c r="AB684" i="2"/>
  <c r="AE614" i="2"/>
  <c r="AE635" i="2"/>
  <c r="AB643" i="2"/>
  <c r="AE667" i="2"/>
  <c r="P533" i="2"/>
  <c r="Q533" i="2" s="1"/>
  <c r="AE545" i="2"/>
  <c r="AB545" i="2"/>
  <c r="AB553" i="2"/>
  <c r="P519" i="2"/>
  <c r="Q519" i="2" s="1"/>
  <c r="AB608" i="2"/>
  <c r="AE524" i="2"/>
  <c r="AB524" i="2"/>
  <c r="P437" i="2"/>
  <c r="Q437" i="2" s="1"/>
  <c r="AE452" i="2"/>
  <c r="AB452" i="2"/>
  <c r="P351" i="2"/>
  <c r="AE686" i="2"/>
  <c r="N795" i="2"/>
  <c r="I795" i="2"/>
  <c r="S515" i="2"/>
  <c r="X515" i="2"/>
  <c r="W515" i="2"/>
  <c r="R515" i="2"/>
  <c r="I722" i="2"/>
  <c r="N722" i="2"/>
  <c r="O722" i="2" s="1"/>
  <c r="W722" i="2" s="1"/>
  <c r="AE750" i="2"/>
  <c r="I710" i="2"/>
  <c r="I786" i="2"/>
  <c r="N787" i="2"/>
  <c r="O787" i="2" s="1"/>
  <c r="AB778" i="2"/>
  <c r="AB789" i="2"/>
  <c r="AB735" i="2"/>
  <c r="AB783" i="2"/>
  <c r="AB663" i="2"/>
  <c r="AB737" i="2"/>
  <c r="N640" i="2"/>
  <c r="O640" i="2" s="1"/>
  <c r="I640" i="2"/>
  <c r="N716" i="2"/>
  <c r="O716" i="2" s="1"/>
  <c r="W716" i="2" s="1"/>
  <c r="I716" i="2"/>
  <c r="P642" i="2"/>
  <c r="Q642" i="2" s="1"/>
  <c r="AB703" i="2"/>
  <c r="I689" i="2"/>
  <c r="N690" i="2"/>
  <c r="O690" i="2" s="1"/>
  <c r="N661" i="2"/>
  <c r="O661" i="2" s="1"/>
  <c r="AE613" i="2"/>
  <c r="P601" i="2"/>
  <c r="Q601" i="2" s="1"/>
  <c r="I614" i="2"/>
  <c r="AB628" i="2"/>
  <c r="I635" i="2"/>
  <c r="N671" i="2"/>
  <c r="O671" i="2" s="1"/>
  <c r="I667" i="2"/>
  <c r="AE552" i="2"/>
  <c r="N603" i="2"/>
  <c r="O603" i="2" s="1"/>
  <c r="I603" i="2"/>
  <c r="N539" i="2"/>
  <c r="O539" i="2" s="1"/>
  <c r="I539" i="2"/>
  <c r="N625" i="2"/>
  <c r="O625" i="2" s="1"/>
  <c r="I625" i="2"/>
  <c r="AB560" i="2"/>
  <c r="N497" i="2"/>
  <c r="O497" i="2" s="1"/>
  <c r="AE532" i="2"/>
  <c r="AB532" i="2"/>
  <c r="P457" i="2"/>
  <c r="Q457" i="2" s="1"/>
  <c r="X429" i="2"/>
  <c r="W429" i="2"/>
  <c r="S429" i="2"/>
  <c r="R429" i="2"/>
  <c r="AE345" i="2"/>
  <c r="AB345" i="2"/>
  <c r="AE408" i="2"/>
  <c r="AB408" i="2"/>
  <c r="P409" i="2"/>
  <c r="Q409" i="2" s="1"/>
  <c r="P280" i="2"/>
  <c r="Q280" i="2" s="1"/>
  <c r="X209" i="2"/>
  <c r="W209" i="2"/>
  <c r="S209" i="2"/>
  <c r="R209" i="2"/>
  <c r="R595" i="2"/>
  <c r="X595" i="2"/>
  <c r="W595" i="2"/>
  <c r="S595" i="2"/>
  <c r="R716" i="2"/>
  <c r="S716" i="2"/>
  <c r="AB740" i="2"/>
  <c r="N775" i="2"/>
  <c r="O775" i="2" s="1"/>
  <c r="X775" i="2" s="1"/>
  <c r="AE755" i="2"/>
  <c r="N720" i="2"/>
  <c r="O720" i="2" s="1"/>
  <c r="W720" i="2" s="1"/>
  <c r="I720" i="2"/>
  <c r="N701" i="2"/>
  <c r="O701" i="2" s="1"/>
  <c r="O51" i="2"/>
  <c r="O52" i="2" s="1"/>
  <c r="N52" i="2"/>
  <c r="N763" i="2"/>
  <c r="O763" i="2" s="1"/>
  <c r="AE710" i="2"/>
  <c r="X752" i="2"/>
  <c r="S752" i="2"/>
  <c r="R752" i="2"/>
  <c r="W752" i="2"/>
  <c r="AE777" i="2"/>
  <c r="AE788" i="2"/>
  <c r="N769" i="2"/>
  <c r="O769" i="2" s="1"/>
  <c r="N758" i="2"/>
  <c r="O758" i="2" s="1"/>
  <c r="N771" i="2"/>
  <c r="O771" i="2" s="1"/>
  <c r="I782" i="2"/>
  <c r="S722" i="2"/>
  <c r="R722" i="2"/>
  <c r="N662" i="2"/>
  <c r="O662" i="2" s="1"/>
  <c r="I662" i="2"/>
  <c r="AB709" i="2"/>
  <c r="N686" i="2"/>
  <c r="O686" i="2" s="1"/>
  <c r="N675" i="2"/>
  <c r="O675" i="2" s="1"/>
  <c r="AB688" i="2"/>
  <c r="N677" i="2"/>
  <c r="O677" i="2" s="1"/>
  <c r="I677" i="2"/>
  <c r="AB695" i="2"/>
  <c r="N760" i="2"/>
  <c r="O760" i="2" s="1"/>
  <c r="N732" i="2"/>
  <c r="O732" i="2" s="1"/>
  <c r="I535" i="2"/>
  <c r="N579" i="2"/>
  <c r="O579" i="2" s="1"/>
  <c r="AE579" i="2"/>
  <c r="AB641" i="2"/>
  <c r="P516" i="2"/>
  <c r="Q516" i="2" s="1"/>
  <c r="P413" i="2"/>
  <c r="Q413" i="2" s="1"/>
  <c r="AE489" i="2"/>
  <c r="AB489" i="2"/>
  <c r="P428" i="2"/>
  <c r="Q428" i="2" s="1"/>
  <c r="P439" i="2"/>
  <c r="Q439" i="2" s="1"/>
  <c r="AE440" i="2"/>
  <c r="AB440" i="2"/>
  <c r="P454" i="2"/>
  <c r="Q454" i="2" s="1"/>
  <c r="S336" i="2"/>
  <c r="R336" i="2"/>
  <c r="X486" i="2"/>
  <c r="W486" i="2"/>
  <c r="S486" i="2"/>
  <c r="R486" i="2"/>
  <c r="P600" i="2"/>
  <c r="Q600" i="2" s="1"/>
  <c r="N765" i="2"/>
  <c r="O765" i="2" s="1"/>
  <c r="AB699" i="2"/>
  <c r="N770" i="2"/>
  <c r="O770" i="2" s="1"/>
  <c r="AB750" i="2"/>
  <c r="I702" i="2"/>
  <c r="AB698" i="2"/>
  <c r="AE776" i="2"/>
  <c r="I777" i="2"/>
  <c r="I788" i="2"/>
  <c r="N691" i="2"/>
  <c r="O691" i="2" s="1"/>
  <c r="N719" i="2"/>
  <c r="O719" i="2" s="1"/>
  <c r="X719" i="2" s="1"/>
  <c r="I719" i="2"/>
  <c r="N744" i="2"/>
  <c r="O744" i="2" s="1"/>
  <c r="I771" i="2"/>
  <c r="AE782" i="2"/>
  <c r="N723" i="2"/>
  <c r="O723" i="2" s="1"/>
  <c r="X723" i="2" s="1"/>
  <c r="I723" i="2"/>
  <c r="AE662" i="2"/>
  <c r="N694" i="2"/>
  <c r="O694" i="2" s="1"/>
  <c r="N659" i="2"/>
  <c r="O659" i="2" s="1"/>
  <c r="N613" i="2"/>
  <c r="O613" i="2" s="1"/>
  <c r="AE602" i="2"/>
  <c r="N669" i="2"/>
  <c r="O669" i="2" s="1"/>
  <c r="N594" i="2"/>
  <c r="O594" i="2" s="1"/>
  <c r="AE535" i="2"/>
  <c r="AB535" i="2"/>
  <c r="P563" i="2"/>
  <c r="Q563" i="2" s="1"/>
  <c r="AB597" i="2"/>
  <c r="AE559" i="2"/>
  <c r="AB559" i="2"/>
  <c r="P496" i="2"/>
  <c r="Q496" i="2" s="1"/>
  <c r="N500" i="2"/>
  <c r="O500" i="2" s="1"/>
  <c r="I500" i="2"/>
  <c r="X32" i="2"/>
  <c r="W32" i="2"/>
  <c r="S32" i="2"/>
  <c r="R32" i="2"/>
  <c r="N615" i="2"/>
  <c r="O615" i="2" s="1"/>
  <c r="AE679" i="2"/>
  <c r="AE583" i="2"/>
  <c r="AE534" i="2"/>
  <c r="N517" i="2"/>
  <c r="O517" i="2" s="1"/>
  <c r="N546" i="2"/>
  <c r="O546" i="2" s="1"/>
  <c r="N553" i="2"/>
  <c r="O553" i="2" s="1"/>
  <c r="AE538" i="2"/>
  <c r="AE606" i="2"/>
  <c r="N576" i="2"/>
  <c r="O576" i="2" s="1"/>
  <c r="AE576" i="2"/>
  <c r="AE494" i="2"/>
  <c r="AE496" i="2"/>
  <c r="AE539" i="2"/>
  <c r="N499" i="2"/>
  <c r="O499" i="2" s="1"/>
  <c r="AE624" i="2"/>
  <c r="AE518" i="2"/>
  <c r="AE394" i="2"/>
  <c r="AE395" i="2" s="1"/>
  <c r="AE426" i="2"/>
  <c r="AE444" i="2"/>
  <c r="N405" i="2"/>
  <c r="O405" i="2" s="1"/>
  <c r="N466" i="2"/>
  <c r="O466" i="2" s="1"/>
  <c r="AE438" i="2"/>
  <c r="AE464" i="2"/>
  <c r="AE479" i="2"/>
  <c r="N369" i="2"/>
  <c r="O369" i="2" s="1"/>
  <c r="I369" i="2"/>
  <c r="P419" i="2"/>
  <c r="Q419" i="2" s="1"/>
  <c r="N347" i="2"/>
  <c r="O347" i="2" s="1"/>
  <c r="X347" i="2" s="1"/>
  <c r="I347" i="2"/>
  <c r="AE365" i="2"/>
  <c r="P382" i="2"/>
  <c r="Q382" i="2" s="1"/>
  <c r="P335" i="2"/>
  <c r="AE354" i="2"/>
  <c r="AB354" i="2"/>
  <c r="I340" i="2"/>
  <c r="S228" i="2"/>
  <c r="R228" i="2"/>
  <c r="AB302" i="2"/>
  <c r="P259" i="2"/>
  <c r="Q259" i="2" s="1"/>
  <c r="N316" i="2"/>
  <c r="O316" i="2" s="1"/>
  <c r="AE203" i="2"/>
  <c r="AE121" i="2"/>
  <c r="AB121" i="2"/>
  <c r="S156" i="2"/>
  <c r="R156" i="2"/>
  <c r="P193" i="2"/>
  <c r="Q193" i="2" s="1"/>
  <c r="R114" i="2"/>
  <c r="X114" i="2"/>
  <c r="S114" i="2"/>
  <c r="AB203" i="2"/>
  <c r="AE666" i="2"/>
  <c r="AE677" i="2"/>
  <c r="AE734" i="2"/>
  <c r="AE660" i="2"/>
  <c r="N678" i="2"/>
  <c r="O678" i="2" s="1"/>
  <c r="AE676" i="2"/>
  <c r="N577" i="2"/>
  <c r="O577" i="2" s="1"/>
  <c r="AE551" i="2"/>
  <c r="AE619" i="2"/>
  <c r="AE632" i="2"/>
  <c r="AE629" i="2"/>
  <c r="N715" i="2"/>
  <c r="I715" i="2"/>
  <c r="I576" i="2"/>
  <c r="N519" i="2"/>
  <c r="O519" i="2" s="1"/>
  <c r="N443" i="2"/>
  <c r="O443" i="2" s="1"/>
  <c r="AE482" i="2"/>
  <c r="N404" i="2"/>
  <c r="O404" i="2" s="1"/>
  <c r="N300" i="2"/>
  <c r="O300" i="2" s="1"/>
  <c r="X300" i="2" s="1"/>
  <c r="I300" i="2"/>
  <c r="AE325" i="2"/>
  <c r="AE327" i="2" s="1"/>
  <c r="AB325" i="2"/>
  <c r="N311" i="2"/>
  <c r="O311" i="2" s="1"/>
  <c r="AE348" i="2"/>
  <c r="AB348" i="2"/>
  <c r="AE360" i="2"/>
  <c r="S225" i="2"/>
  <c r="R225" i="2"/>
  <c r="P281" i="2"/>
  <c r="Q281" i="2" s="1"/>
  <c r="N228" i="2"/>
  <c r="O228" i="2" s="1"/>
  <c r="X228" i="2" s="1"/>
  <c r="I228" i="2"/>
  <c r="S130" i="2"/>
  <c r="R130" i="2"/>
  <c r="S175" i="2"/>
  <c r="R175" i="2"/>
  <c r="I121" i="2"/>
  <c r="S140" i="2"/>
  <c r="R140" i="2"/>
  <c r="P155" i="2"/>
  <c r="Q155" i="2" s="1"/>
  <c r="S166" i="2"/>
  <c r="R166" i="2"/>
  <c r="R71" i="2"/>
  <c r="S71" i="2"/>
  <c r="AE111" i="2"/>
  <c r="AB111" i="2"/>
  <c r="S720" i="2"/>
  <c r="R720" i="2"/>
  <c r="AE605" i="2"/>
  <c r="N551" i="2"/>
  <c r="O551" i="2" s="1"/>
  <c r="AE609" i="2"/>
  <c r="N621" i="2"/>
  <c r="O621" i="2" s="1"/>
  <c r="N606" i="2"/>
  <c r="O606" i="2" s="1"/>
  <c r="N601" i="2"/>
  <c r="O601" i="2" s="1"/>
  <c r="N570" i="2"/>
  <c r="O570" i="2" s="1"/>
  <c r="AE466" i="2"/>
  <c r="N496" i="2"/>
  <c r="O496" i="2" s="1"/>
  <c r="AE531" i="2"/>
  <c r="AE520" i="2"/>
  <c r="P460" i="2"/>
  <c r="Q460" i="2" s="1"/>
  <c r="AE484" i="2"/>
  <c r="AB484" i="2"/>
  <c r="N388" i="2"/>
  <c r="O388" i="2" s="1"/>
  <c r="N418" i="2"/>
  <c r="O418" i="2" s="1"/>
  <c r="AE620" i="2"/>
  <c r="AB464" i="2"/>
  <c r="AE459" i="2"/>
  <c r="N363" i="2"/>
  <c r="O363" i="2" s="1"/>
  <c r="I363" i="2"/>
  <c r="P386" i="2"/>
  <c r="Q386" i="2" s="1"/>
  <c r="N387" i="2"/>
  <c r="O387" i="2" s="1"/>
  <c r="I387" i="2"/>
  <c r="S300" i="2"/>
  <c r="R300" i="2"/>
  <c r="P346" i="2"/>
  <c r="Q346" i="2" s="1"/>
  <c r="P306" i="2"/>
  <c r="AE264" i="2"/>
  <c r="AE297" i="2"/>
  <c r="AB297" i="2"/>
  <c r="N354" i="2"/>
  <c r="O354" i="2" s="1"/>
  <c r="N373" i="2"/>
  <c r="O373" i="2" s="1"/>
  <c r="S298" i="2"/>
  <c r="R298" i="2"/>
  <c r="N252" i="2"/>
  <c r="O252" i="2" s="1"/>
  <c r="I252" i="2"/>
  <c r="R153" i="2"/>
  <c r="S153" i="2"/>
  <c r="AE128" i="2"/>
  <c r="AB128" i="2"/>
  <c r="P44" i="2"/>
  <c r="Q44" i="2" s="1"/>
  <c r="S76" i="2"/>
  <c r="R76" i="2"/>
  <c r="S33" i="2"/>
  <c r="R33" i="2"/>
  <c r="N645" i="2"/>
  <c r="O645" i="2" s="1"/>
  <c r="AE681" i="2"/>
  <c r="AE658" i="2"/>
  <c r="AE654" i="2"/>
  <c r="AE526" i="2"/>
  <c r="N630" i="2"/>
  <c r="O630" i="2" s="1"/>
  <c r="N589" i="2"/>
  <c r="O589" i="2" s="1"/>
  <c r="S590" i="2"/>
  <c r="R590" i="2"/>
  <c r="X590" i="2"/>
  <c r="W590" i="2"/>
  <c r="N611" i="2"/>
  <c r="O611" i="2" s="1"/>
  <c r="AE611" i="2"/>
  <c r="N624" i="2"/>
  <c r="O624" i="2" s="1"/>
  <c r="N583" i="2"/>
  <c r="O583" i="2" s="1"/>
  <c r="AE476" i="2"/>
  <c r="AB476" i="2"/>
  <c r="N533" i="2"/>
  <c r="O533" i="2" s="1"/>
  <c r="AE511" i="2"/>
  <c r="N525" i="2"/>
  <c r="O525" i="2" s="1"/>
  <c r="N469" i="2"/>
  <c r="O469" i="2" s="1"/>
  <c r="N389" i="2"/>
  <c r="O389" i="2" s="1"/>
  <c r="AE456" i="2"/>
  <c r="AE416" i="2"/>
  <c r="N437" i="2"/>
  <c r="O437" i="2" s="1"/>
  <c r="AE428" i="2"/>
  <c r="N453" i="2"/>
  <c r="O453" i="2" s="1"/>
  <c r="AE453" i="2"/>
  <c r="N381" i="2"/>
  <c r="O381" i="2" s="1"/>
  <c r="AE454" i="2"/>
  <c r="AB454" i="2"/>
  <c r="AE375" i="2"/>
  <c r="N430" i="2"/>
  <c r="O430" i="2" s="1"/>
  <c r="I430" i="2"/>
  <c r="AE322" i="2"/>
  <c r="AB322" i="2"/>
  <c r="N330" i="2"/>
  <c r="O330" i="2" s="1"/>
  <c r="I330" i="2"/>
  <c r="N214" i="2"/>
  <c r="O214" i="2" s="1"/>
  <c r="X214" i="2" s="1"/>
  <c r="I214" i="2"/>
  <c r="N199" i="2"/>
  <c r="O199" i="2" s="1"/>
  <c r="I199" i="2"/>
  <c r="S167" i="2"/>
  <c r="R167" i="2"/>
  <c r="S87" i="2"/>
  <c r="R87" i="2"/>
  <c r="S172" i="2"/>
  <c r="R172" i="2"/>
  <c r="S165" i="2"/>
  <c r="R165" i="2"/>
  <c r="P16" i="2"/>
  <c r="Q16" i="2" s="1"/>
  <c r="AE90" i="2"/>
  <c r="AB90" i="2"/>
  <c r="N103" i="2"/>
  <c r="O103" i="2" s="1"/>
  <c r="W103" i="2" s="1"/>
  <c r="I103" i="2"/>
  <c r="N578" i="2"/>
  <c r="O578" i="2" s="1"/>
  <c r="AE656" i="2"/>
  <c r="AE588" i="2"/>
  <c r="I621" i="2"/>
  <c r="N597" i="2"/>
  <c r="O597" i="2" s="1"/>
  <c r="N542" i="2"/>
  <c r="O542" i="2" s="1"/>
  <c r="I517" i="2"/>
  <c r="AE461" i="2"/>
  <c r="AE503" i="2"/>
  <c r="AE450" i="2"/>
  <c r="AE439" i="2"/>
  <c r="N446" i="2"/>
  <c r="O446" i="2" s="1"/>
  <c r="AE501" i="2"/>
  <c r="N484" i="2"/>
  <c r="O484" i="2" s="1"/>
  <c r="N399" i="2"/>
  <c r="O399" i="2" s="1"/>
  <c r="N374" i="2"/>
  <c r="O374" i="2" s="1"/>
  <c r="AE358" i="2"/>
  <c r="N376" i="2"/>
  <c r="O376" i="2" s="1"/>
  <c r="N329" i="2"/>
  <c r="I329" i="2"/>
  <c r="AE326" i="2"/>
  <c r="AB326" i="2"/>
  <c r="P326" i="2"/>
  <c r="Q326" i="2" s="1"/>
  <c r="N366" i="2"/>
  <c r="O366" i="2" s="1"/>
  <c r="I366" i="2"/>
  <c r="S227" i="2"/>
  <c r="R227" i="2"/>
  <c r="R217" i="2"/>
  <c r="S217" i="2"/>
  <c r="N288" i="2"/>
  <c r="O288" i="2" s="1"/>
  <c r="I288" i="2"/>
  <c r="S144" i="2"/>
  <c r="R144" i="2"/>
  <c r="X144" i="2"/>
  <c r="W144" i="2"/>
  <c r="S88" i="2"/>
  <c r="R88" i="2"/>
  <c r="S91" i="2"/>
  <c r="R91" i="2"/>
  <c r="S107" i="2"/>
  <c r="R107" i="2"/>
  <c r="X93" i="2"/>
  <c r="W93" i="2"/>
  <c r="S93" i="2"/>
  <c r="R93" i="2"/>
  <c r="AE517" i="2"/>
  <c r="AE455" i="2"/>
  <c r="AB455" i="2"/>
  <c r="AE414" i="2"/>
  <c r="AE435" i="2"/>
  <c r="N470" i="2"/>
  <c r="O470" i="2" s="1"/>
  <c r="AE404" i="2"/>
  <c r="AE437" i="2"/>
  <c r="AE418" i="2"/>
  <c r="P374" i="2"/>
  <c r="Q374" i="2" s="1"/>
  <c r="S345" i="2"/>
  <c r="R345" i="2"/>
  <c r="AE420" i="2"/>
  <c r="AB420" i="2"/>
  <c r="P286" i="2"/>
  <c r="Q286" i="2" s="1"/>
  <c r="P198" i="2"/>
  <c r="Q198" i="2" s="1"/>
  <c r="P284" i="2"/>
  <c r="Q284" i="2" s="1"/>
  <c r="R292" i="2"/>
  <c r="S292" i="2"/>
  <c r="N313" i="2"/>
  <c r="O313" i="2" s="1"/>
  <c r="I313" i="2"/>
  <c r="AE225" i="2"/>
  <c r="AB225" i="2"/>
  <c r="S121" i="2"/>
  <c r="R121" i="2"/>
  <c r="X121" i="2"/>
  <c r="W121" i="2"/>
  <c r="P20" i="2"/>
  <c r="Q20" i="2" s="1"/>
  <c r="AE498" i="2"/>
  <c r="N479" i="2"/>
  <c r="O479" i="2" s="1"/>
  <c r="N503" i="2"/>
  <c r="O503" i="2" s="1"/>
  <c r="N493" i="2"/>
  <c r="O493" i="2" s="1"/>
  <c r="N391" i="2"/>
  <c r="O391" i="2" s="1"/>
  <c r="AE457" i="2"/>
  <c r="N501" i="2"/>
  <c r="O501" i="2" s="1"/>
  <c r="N494" i="2"/>
  <c r="O494" i="2" s="1"/>
  <c r="N432" i="2"/>
  <c r="O432" i="2" s="1"/>
  <c r="P356" i="2"/>
  <c r="Q356" i="2" s="1"/>
  <c r="S299" i="2"/>
  <c r="R299" i="2"/>
  <c r="AE352" i="2"/>
  <c r="P412" i="2"/>
  <c r="Q412" i="2" s="1"/>
  <c r="P365" i="2"/>
  <c r="Q365" i="2" s="1"/>
  <c r="AE398" i="2"/>
  <c r="N379" i="2"/>
  <c r="O379" i="2" s="1"/>
  <c r="I379" i="2"/>
  <c r="AE409" i="2"/>
  <c r="AB409" i="2"/>
  <c r="N296" i="2"/>
  <c r="O296" i="2" s="1"/>
  <c r="W296" i="2" s="1"/>
  <c r="I296" i="2"/>
  <c r="AE361" i="2"/>
  <c r="AE362" i="2"/>
  <c r="AB362" i="2"/>
  <c r="AE238" i="2"/>
  <c r="AB238" i="2"/>
  <c r="S118" i="2"/>
  <c r="R118" i="2"/>
  <c r="X85" i="2"/>
  <c r="W85" i="2"/>
  <c r="S85" i="2"/>
  <c r="R85" i="2"/>
  <c r="P21" i="2"/>
  <c r="Q21" i="2" s="1"/>
  <c r="S97" i="2"/>
  <c r="R97" i="2"/>
  <c r="AE512" i="2"/>
  <c r="AE449" i="2"/>
  <c r="AB449" i="2"/>
  <c r="AE402" i="2"/>
  <c r="N491" i="2"/>
  <c r="O491" i="2" s="1"/>
  <c r="N390" i="2"/>
  <c r="O390" i="2" s="1"/>
  <c r="AE451" i="2"/>
  <c r="N483" i="2"/>
  <c r="O483" i="2" s="1"/>
  <c r="P440" i="2"/>
  <c r="Q440" i="2" s="1"/>
  <c r="AE386" i="2"/>
  <c r="I391" i="2"/>
  <c r="I389" i="2"/>
  <c r="N411" i="2"/>
  <c r="O411" i="2" s="1"/>
  <c r="S296" i="2"/>
  <c r="R296" i="2"/>
  <c r="P379" i="2"/>
  <c r="Q379" i="2" s="1"/>
  <c r="P243" i="2"/>
  <c r="Q243" i="2" s="1"/>
  <c r="P246" i="2"/>
  <c r="Q246" i="2" s="1"/>
  <c r="AE253" i="2"/>
  <c r="S223" i="2"/>
  <c r="R223" i="2"/>
  <c r="AE213" i="2"/>
  <c r="AB213" i="2"/>
  <c r="S84" i="2"/>
  <c r="R84" i="2"/>
  <c r="AE179" i="2"/>
  <c r="AB179" i="2"/>
  <c r="P18" i="2"/>
  <c r="Q18" i="2" s="1"/>
  <c r="P58" i="2"/>
  <c r="Q58" i="2" s="1"/>
  <c r="AE68" i="2"/>
  <c r="AB68" i="2"/>
  <c r="N108" i="2"/>
  <c r="O108" i="2" s="1"/>
  <c r="I108" i="2"/>
  <c r="X70" i="2"/>
  <c r="W70" i="2"/>
  <c r="S70" i="2"/>
  <c r="R70" i="2"/>
  <c r="AE509" i="2"/>
  <c r="AE504" i="2"/>
  <c r="AE443" i="2"/>
  <c r="N436" i="2"/>
  <c r="O436" i="2" s="1"/>
  <c r="AE390" i="2"/>
  <c r="AB390" i="2"/>
  <c r="X427" i="2"/>
  <c r="W427" i="2"/>
  <c r="S427" i="2"/>
  <c r="R427" i="2"/>
  <c r="N406" i="2"/>
  <c r="O406" i="2" s="1"/>
  <c r="I406" i="2"/>
  <c r="N492" i="2"/>
  <c r="O492" i="2" s="1"/>
  <c r="I492" i="2"/>
  <c r="X343" i="2"/>
  <c r="W343" i="2"/>
  <c r="S343" i="2"/>
  <c r="R343" i="2"/>
  <c r="AE380" i="2"/>
  <c r="AB380" i="2"/>
  <c r="N364" i="2"/>
  <c r="O364" i="2" s="1"/>
  <c r="I364" i="2"/>
  <c r="N410" i="2"/>
  <c r="O410" i="2" s="1"/>
  <c r="I410" i="2"/>
  <c r="AE389" i="2"/>
  <c r="AE376" i="2"/>
  <c r="P274" i="2"/>
  <c r="Q274" i="2" s="1"/>
  <c r="N236" i="2"/>
  <c r="O236" i="2" s="1"/>
  <c r="I236" i="2"/>
  <c r="N264" i="2"/>
  <c r="O264" i="2" s="1"/>
  <c r="I264" i="2"/>
  <c r="P276" i="2"/>
  <c r="Q276" i="2" s="1"/>
  <c r="AE265" i="2"/>
  <c r="X139" i="2"/>
  <c r="S139" i="2"/>
  <c r="R139" i="2"/>
  <c r="AE221" i="2"/>
  <c r="AB221" i="2"/>
  <c r="N82" i="2"/>
  <c r="O82" i="2" s="1"/>
  <c r="W82" i="2" s="1"/>
  <c r="I82" i="2"/>
  <c r="S31" i="2"/>
  <c r="R31" i="2"/>
  <c r="S89" i="2"/>
  <c r="R89" i="2"/>
  <c r="N62" i="2"/>
  <c r="O62" i="2" s="1"/>
  <c r="I62" i="2"/>
  <c r="AE478" i="2"/>
  <c r="N540" i="2"/>
  <c r="O540" i="2" s="1"/>
  <c r="N489" i="2"/>
  <c r="O489" i="2" s="1"/>
  <c r="AE415" i="2"/>
  <c r="I390" i="2"/>
  <c r="I427" i="2"/>
  <c r="I432" i="2"/>
  <c r="P431" i="2"/>
  <c r="Q431" i="2" s="1"/>
  <c r="R473" i="2"/>
  <c r="X473" i="2"/>
  <c r="W473" i="2"/>
  <c r="S473" i="2"/>
  <c r="P285" i="2"/>
  <c r="Q285" i="2" s="1"/>
  <c r="AE314" i="2"/>
  <c r="N367" i="2"/>
  <c r="O367" i="2" s="1"/>
  <c r="I367" i="2"/>
  <c r="N360" i="2"/>
  <c r="O360" i="2" s="1"/>
  <c r="R178" i="2"/>
  <c r="S178" i="2"/>
  <c r="AE239" i="2"/>
  <c r="P260" i="2"/>
  <c r="Q260" i="2" s="1"/>
  <c r="S106" i="2"/>
  <c r="R106" i="2"/>
  <c r="X150" i="2"/>
  <c r="W150" i="2"/>
  <c r="S150" i="2"/>
  <c r="R150" i="2"/>
  <c r="AE172" i="2"/>
  <c r="AB172" i="2"/>
  <c r="N210" i="2"/>
  <c r="O210" i="2" s="1"/>
  <c r="X210" i="2" s="1"/>
  <c r="S34" i="2"/>
  <c r="R34" i="2"/>
  <c r="N510" i="2"/>
  <c r="O510" i="2" s="1"/>
  <c r="N414" i="2"/>
  <c r="O414" i="2" s="1"/>
  <c r="N435" i="2"/>
  <c r="O435" i="2" s="1"/>
  <c r="N478" i="2"/>
  <c r="O478" i="2" s="1"/>
  <c r="N490" i="2"/>
  <c r="O490" i="2" s="1"/>
  <c r="I490" i="2"/>
  <c r="AE432" i="2"/>
  <c r="X302" i="2"/>
  <c r="W302" i="2"/>
  <c r="R302" i="2"/>
  <c r="S302" i="2"/>
  <c r="AE384" i="2"/>
  <c r="AB384" i="2"/>
  <c r="P287" i="2"/>
  <c r="Q287" i="2" s="1"/>
  <c r="N284" i="2"/>
  <c r="O284" i="2" s="1"/>
  <c r="I284" i="2"/>
  <c r="X230" i="2"/>
  <c r="S230" i="2"/>
  <c r="R230" i="2"/>
  <c r="AE285" i="2"/>
  <c r="AB285" i="2"/>
  <c r="N112" i="2"/>
  <c r="O112" i="2" s="1"/>
  <c r="W112" i="2" s="1"/>
  <c r="I112" i="2"/>
  <c r="AE112" i="2"/>
  <c r="AB112" i="2"/>
  <c r="Q75" i="2"/>
  <c r="P17" i="2"/>
  <c r="Q17" i="2" s="1"/>
  <c r="P119" i="2"/>
  <c r="Q119" i="2" s="1"/>
  <c r="AE80" i="2"/>
  <c r="AB80" i="2"/>
  <c r="P13" i="2"/>
  <c r="Q13" i="2" s="1"/>
  <c r="AE497" i="2"/>
  <c r="N524" i="2"/>
  <c r="O524" i="2" s="1"/>
  <c r="AE541" i="2"/>
  <c r="N482" i="2"/>
  <c r="O482" i="2" s="1"/>
  <c r="AE403" i="2"/>
  <c r="AE417" i="2"/>
  <c r="N438" i="2"/>
  <c r="O438" i="2" s="1"/>
  <c r="N467" i="2"/>
  <c r="O467" i="2" s="1"/>
  <c r="AE423" i="2"/>
  <c r="AB423" i="2"/>
  <c r="AE311" i="2"/>
  <c r="N342" i="2"/>
  <c r="O342" i="2" s="1"/>
  <c r="W342" i="2" s="1"/>
  <c r="I342" i="2"/>
  <c r="P321" i="2"/>
  <c r="S232" i="2"/>
  <c r="R232" i="2"/>
  <c r="S149" i="2"/>
  <c r="R149" i="2"/>
  <c r="AE189" i="2"/>
  <c r="AB189" i="2"/>
  <c r="N166" i="2"/>
  <c r="O166" i="2" s="1"/>
  <c r="W166" i="2" s="1"/>
  <c r="I166" i="2"/>
  <c r="N14" i="2"/>
  <c r="O14" i="2" s="1"/>
  <c r="I14" i="2"/>
  <c r="I497" i="2"/>
  <c r="N518" i="2"/>
  <c r="O518" i="2" s="1"/>
  <c r="N415" i="2"/>
  <c r="O415" i="2" s="1"/>
  <c r="AE378" i="2"/>
  <c r="N485" i="2"/>
  <c r="O485" i="2" s="1"/>
  <c r="X475" i="2"/>
  <c r="W475" i="2"/>
  <c r="S475" i="2"/>
  <c r="R475" i="2"/>
  <c r="I483" i="2"/>
  <c r="N488" i="2"/>
  <c r="O488" i="2" s="1"/>
  <c r="AE374" i="2"/>
  <c r="AB374" i="2"/>
  <c r="N448" i="2"/>
  <c r="O448" i="2" s="1"/>
  <c r="I448" i="2"/>
  <c r="AB526" i="2"/>
  <c r="N440" i="2"/>
  <c r="O440" i="2" s="1"/>
  <c r="AE263" i="2"/>
  <c r="X340" i="2"/>
  <c r="W340" i="2"/>
  <c r="S340" i="2"/>
  <c r="R340" i="2"/>
  <c r="S342" i="2"/>
  <c r="R342" i="2"/>
  <c r="P268" i="2"/>
  <c r="Q268" i="2" s="1"/>
  <c r="S208" i="2"/>
  <c r="R208" i="2"/>
  <c r="P288" i="2"/>
  <c r="Q288" i="2" s="1"/>
  <c r="P203" i="2"/>
  <c r="S168" i="2"/>
  <c r="R168" i="2"/>
  <c r="P188" i="2"/>
  <c r="X157" i="2"/>
  <c r="W157" i="2"/>
  <c r="S157" i="2"/>
  <c r="R157" i="2"/>
  <c r="AE100" i="2"/>
  <c r="AB100" i="2"/>
  <c r="S112" i="2"/>
  <c r="R112" i="2"/>
  <c r="N58" i="2"/>
  <c r="O58" i="2" s="1"/>
  <c r="I58" i="2"/>
  <c r="N471" i="2"/>
  <c r="O471" i="2" s="1"/>
  <c r="N511" i="2"/>
  <c r="O511" i="2" s="1"/>
  <c r="N505" i="2"/>
  <c r="O505" i="2" s="1"/>
  <c r="N378" i="2"/>
  <c r="O378" i="2" s="1"/>
  <c r="N480" i="2"/>
  <c r="O480" i="2" s="1"/>
  <c r="AE483" i="2"/>
  <c r="N468" i="2"/>
  <c r="O468" i="2" s="1"/>
  <c r="AE364" i="2"/>
  <c r="P381" i="2"/>
  <c r="Q381" i="2" s="1"/>
  <c r="N377" i="2"/>
  <c r="O377" i="2" s="1"/>
  <c r="AE430" i="2"/>
  <c r="AB430" i="2"/>
  <c r="P372" i="2"/>
  <c r="AE307" i="2"/>
  <c r="AE377" i="2"/>
  <c r="AB377" i="2"/>
  <c r="X222" i="2"/>
  <c r="W222" i="2"/>
  <c r="S222" i="2"/>
  <c r="R222" i="2"/>
  <c r="AE308" i="2"/>
  <c r="AB308" i="2"/>
  <c r="N123" i="2"/>
  <c r="O123" i="2" s="1"/>
  <c r="X123" i="2" s="1"/>
  <c r="I123" i="2"/>
  <c r="S158" i="2"/>
  <c r="R158" i="2"/>
  <c r="S105" i="2"/>
  <c r="R105" i="2"/>
  <c r="P57" i="2"/>
  <c r="Q57" i="2" s="1"/>
  <c r="AE143" i="2"/>
  <c r="AB143" i="2"/>
  <c r="AE477" i="2"/>
  <c r="N502" i="2"/>
  <c r="O502" i="2" s="1"/>
  <c r="N593" i="2"/>
  <c r="O593" i="2" s="1"/>
  <c r="AE359" i="2"/>
  <c r="AB359" i="2"/>
  <c r="AE405" i="2"/>
  <c r="I485" i="2"/>
  <c r="I467" i="2"/>
  <c r="P424" i="2"/>
  <c r="Q424" i="2" s="1"/>
  <c r="N317" i="2"/>
  <c r="O317" i="2" s="1"/>
  <c r="I317" i="2"/>
  <c r="AE410" i="2"/>
  <c r="AB410" i="2"/>
  <c r="N422" i="2"/>
  <c r="O422" i="2" s="1"/>
  <c r="AE422" i="2"/>
  <c r="S341" i="2"/>
  <c r="R341" i="2"/>
  <c r="AE251" i="2"/>
  <c r="AB251" i="2"/>
  <c r="I377" i="2"/>
  <c r="P269" i="2"/>
  <c r="Q269" i="2" s="1"/>
  <c r="P199" i="2"/>
  <c r="Q199" i="2" s="1"/>
  <c r="P235" i="2"/>
  <c r="N138" i="2"/>
  <c r="O138" i="2" s="1"/>
  <c r="X138" i="2" s="1"/>
  <c r="I138" i="2"/>
  <c r="S120" i="2"/>
  <c r="R120" i="2"/>
  <c r="AE153" i="2"/>
  <c r="AB153" i="2"/>
  <c r="R163" i="2"/>
  <c r="S163" i="2"/>
  <c r="AE81" i="2"/>
  <c r="AB81" i="2"/>
  <c r="S72" i="2"/>
  <c r="R72" i="2"/>
  <c r="N35" i="2"/>
  <c r="O35" i="2" s="1"/>
  <c r="X35" i="2" s="1"/>
  <c r="I35" i="2"/>
  <c r="S145" i="2"/>
  <c r="R145" i="2"/>
  <c r="S80" i="2"/>
  <c r="R80" i="2"/>
  <c r="P69" i="2"/>
  <c r="Q69" i="2" s="1"/>
  <c r="AE657" i="2"/>
  <c r="AE615" i="2"/>
  <c r="N623" i="2"/>
  <c r="O623" i="2" s="1"/>
  <c r="N617" i="2"/>
  <c r="O617" i="2" s="1"/>
  <c r="N629" i="2"/>
  <c r="O629" i="2" s="1"/>
  <c r="N721" i="2"/>
  <c r="O721" i="2" s="1"/>
  <c r="X721" i="2" s="1"/>
  <c r="I721" i="2"/>
  <c r="AE626" i="2"/>
  <c r="I553" i="2"/>
  <c r="N520" i="2"/>
  <c r="O520" i="2" s="1"/>
  <c r="AE567" i="2"/>
  <c r="N568" i="2"/>
  <c r="O568" i="2" s="1"/>
  <c r="AE568" i="2"/>
  <c r="N495" i="2"/>
  <c r="O495" i="2" s="1"/>
  <c r="I519" i="2"/>
  <c r="N560" i="2"/>
  <c r="O560" i="2" s="1"/>
  <c r="I477" i="2"/>
  <c r="I570" i="2"/>
  <c r="AE388" i="2"/>
  <c r="AB388" i="2"/>
  <c r="N426" i="2"/>
  <c r="O426" i="2" s="1"/>
  <c r="N474" i="2"/>
  <c r="O474" i="2" s="1"/>
  <c r="I405" i="2"/>
  <c r="N506" i="2"/>
  <c r="O506" i="2" s="1"/>
  <c r="AE485" i="2"/>
  <c r="AE467" i="2"/>
  <c r="N454" i="2"/>
  <c r="O454" i="2" s="1"/>
  <c r="N357" i="2"/>
  <c r="O357" i="2" s="1"/>
  <c r="AE357" i="2"/>
  <c r="AB357" i="2"/>
  <c r="AB352" i="2"/>
  <c r="P400" i="2"/>
  <c r="Q400" i="2" s="1"/>
  <c r="N433" i="2"/>
  <c r="O433" i="2" s="1"/>
  <c r="I433" i="2"/>
  <c r="AE196" i="2"/>
  <c r="AB196" i="2"/>
  <c r="N155" i="2"/>
  <c r="O155" i="2" s="1"/>
  <c r="I155" i="2"/>
  <c r="AE22" i="2"/>
  <c r="N72" i="2"/>
  <c r="O72" i="2" s="1"/>
  <c r="X72" i="2" s="1"/>
  <c r="I72" i="2"/>
  <c r="R35" i="2"/>
  <c r="S35" i="2"/>
  <c r="S90" i="2"/>
  <c r="R90" i="2"/>
  <c r="AE655" i="2"/>
  <c r="AE670" i="2"/>
  <c r="AE683" i="2"/>
  <c r="I615" i="2"/>
  <c r="N646" i="2"/>
  <c r="O646" i="2" s="1"/>
  <c r="AE562" i="2"/>
  <c r="AE571" i="2"/>
  <c r="N607" i="2"/>
  <c r="O607" i="2" s="1"/>
  <c r="N552" i="2"/>
  <c r="O552" i="2" s="1"/>
  <c r="AE589" i="2"/>
  <c r="AE536" i="2"/>
  <c r="N565" i="2"/>
  <c r="O565" i="2" s="1"/>
  <c r="AE547" i="2"/>
  <c r="I568" i="2"/>
  <c r="N587" i="2"/>
  <c r="AE533" i="2"/>
  <c r="AE519" i="2"/>
  <c r="AE499" i="2"/>
  <c r="AE521" i="2"/>
  <c r="AE570" i="2"/>
  <c r="I388" i="2"/>
  <c r="N417" i="2"/>
  <c r="O417" i="2" s="1"/>
  <c r="AB466" i="2"/>
  <c r="AE502" i="2"/>
  <c r="AE471" i="2"/>
  <c r="AB453" i="2"/>
  <c r="I429" i="2"/>
  <c r="N365" i="2"/>
  <c r="O365" i="2" s="1"/>
  <c r="I365" i="2"/>
  <c r="P410" i="2"/>
  <c r="Q410" i="2" s="1"/>
  <c r="N291" i="2"/>
  <c r="I291" i="2"/>
  <c r="AE355" i="2"/>
  <c r="AB355" i="2"/>
  <c r="AE296" i="2"/>
  <c r="S303" i="2"/>
  <c r="R303" i="2"/>
  <c r="AB294" i="2"/>
  <c r="N280" i="2"/>
  <c r="O280" i="2" s="1"/>
  <c r="I280" i="2"/>
  <c r="N168" i="2"/>
  <c r="O168" i="2" s="1"/>
  <c r="X168" i="2" s="1"/>
  <c r="I168" i="2"/>
  <c r="N101" i="2"/>
  <c r="O101" i="2" s="1"/>
  <c r="X101" i="2" s="1"/>
  <c r="I101" i="2"/>
  <c r="AE668" i="2"/>
  <c r="AE648" i="2"/>
  <c r="N527" i="2"/>
  <c r="O527" i="2" s="1"/>
  <c r="I589" i="2"/>
  <c r="AE566" i="2"/>
  <c r="N600" i="2"/>
  <c r="O600" i="2" s="1"/>
  <c r="N556" i="2"/>
  <c r="O556" i="2" s="1"/>
  <c r="N557" i="2"/>
  <c r="O557" i="2" s="1"/>
  <c r="AE558" i="2"/>
  <c r="AE598" i="2"/>
  <c r="N531" i="2"/>
  <c r="O531" i="2" s="1"/>
  <c r="N498" i="2"/>
  <c r="O498" i="2" s="1"/>
  <c r="AB511" i="2"/>
  <c r="I499" i="2"/>
  <c r="N532" i="2"/>
  <c r="O532" i="2" s="1"/>
  <c r="N402" i="2"/>
  <c r="O402" i="2" s="1"/>
  <c r="P455" i="2"/>
  <c r="Q455" i="2" s="1"/>
  <c r="N416" i="2"/>
  <c r="O416" i="2" s="1"/>
  <c r="AE462" i="2"/>
  <c r="I502" i="2"/>
  <c r="I471" i="2"/>
  <c r="I488" i="2"/>
  <c r="N504" i="2"/>
  <c r="O504" i="2" s="1"/>
  <c r="N380" i="2"/>
  <c r="O380" i="2" s="1"/>
  <c r="I380" i="2"/>
  <c r="W344" i="2"/>
  <c r="S344" i="2"/>
  <c r="R344" i="2"/>
  <c r="N351" i="2"/>
  <c r="I351" i="2"/>
  <c r="N421" i="2"/>
  <c r="O421" i="2" s="1"/>
  <c r="AE397" i="2"/>
  <c r="AB397" i="2"/>
  <c r="N408" i="2"/>
  <c r="O408" i="2" s="1"/>
  <c r="AB398" i="2"/>
  <c r="N341" i="2"/>
  <c r="O341" i="2" s="1"/>
  <c r="X341" i="2" s="1"/>
  <c r="AB343" i="2"/>
  <c r="N286" i="2"/>
  <c r="O286" i="2" s="1"/>
  <c r="I286" i="2"/>
  <c r="S338" i="2"/>
  <c r="R338" i="2"/>
  <c r="AE198" i="2"/>
  <c r="AB198" i="2"/>
  <c r="S226" i="2"/>
  <c r="R226" i="2"/>
  <c r="P245" i="2"/>
  <c r="Q245" i="2" s="1"/>
  <c r="AE288" i="2"/>
  <c r="AB288" i="2"/>
  <c r="S152" i="2"/>
  <c r="R152" i="2"/>
  <c r="W152" i="2"/>
  <c r="S154" i="2"/>
  <c r="R154" i="2"/>
  <c r="S81" i="2"/>
  <c r="R81" i="2"/>
  <c r="S102" i="2"/>
  <c r="R102" i="2"/>
  <c r="W102" i="2"/>
  <c r="X102" i="2"/>
  <c r="S143" i="2"/>
  <c r="R143" i="2"/>
  <c r="N84" i="2"/>
  <c r="O84" i="2" s="1"/>
  <c r="X84" i="2" s="1"/>
  <c r="I84" i="2"/>
  <c r="S159" i="2"/>
  <c r="R159" i="2"/>
  <c r="N647" i="2"/>
  <c r="O647" i="2" s="1"/>
  <c r="AE603" i="2"/>
  <c r="AE616" i="2"/>
  <c r="AE680" i="2"/>
  <c r="N563" i="2"/>
  <c r="O563" i="2" s="1"/>
  <c r="AE555" i="2"/>
  <c r="AE556" i="2"/>
  <c r="AE557" i="2"/>
  <c r="AE569" i="2"/>
  <c r="I593" i="2"/>
  <c r="N508" i="2"/>
  <c r="O508" i="2" s="1"/>
  <c r="N523" i="2"/>
  <c r="O523" i="2" s="1"/>
  <c r="AE469" i="2"/>
  <c r="N598" i="2"/>
  <c r="O598" i="2" s="1"/>
  <c r="N516" i="2"/>
  <c r="O516" i="2" s="1"/>
  <c r="AE516" i="2"/>
  <c r="I493" i="2"/>
  <c r="N444" i="2"/>
  <c r="O444" i="2" s="1"/>
  <c r="AE470" i="2"/>
  <c r="AE480" i="2"/>
  <c r="N428" i="2"/>
  <c r="O428" i="2" s="1"/>
  <c r="AE445" i="2"/>
  <c r="N463" i="2"/>
  <c r="O463" i="2" s="1"/>
  <c r="AE463" i="2"/>
  <c r="S322" i="2"/>
  <c r="R322" i="2"/>
  <c r="P316" i="2"/>
  <c r="Q316" i="2" s="1"/>
  <c r="N344" i="2"/>
  <c r="O344" i="2" s="1"/>
  <c r="X344" i="2" s="1"/>
  <c r="I344" i="2"/>
  <c r="N375" i="2"/>
  <c r="O375" i="2" s="1"/>
  <c r="I375" i="2"/>
  <c r="P411" i="2"/>
  <c r="Q411" i="2" s="1"/>
  <c r="P368" i="2"/>
  <c r="Q368" i="2" s="1"/>
  <c r="AE338" i="2"/>
  <c r="P315" i="2"/>
  <c r="Q315" i="2" s="1"/>
  <c r="P197" i="2"/>
  <c r="Q197" i="2" s="1"/>
  <c r="AE269" i="2"/>
  <c r="X218" i="2"/>
  <c r="S218" i="2"/>
  <c r="W218" i="2"/>
  <c r="R218" i="2"/>
  <c r="AE277" i="2"/>
  <c r="AB277" i="2"/>
  <c r="S221" i="2"/>
  <c r="R221" i="2"/>
  <c r="P267" i="2"/>
  <c r="Q267" i="2" s="1"/>
  <c r="N281" i="2"/>
  <c r="O281" i="2" s="1"/>
  <c r="I281" i="2"/>
  <c r="S137" i="2"/>
  <c r="R137" i="2"/>
  <c r="P191" i="2"/>
  <c r="Q191" i="2" s="1"/>
  <c r="AE161" i="2"/>
  <c r="AB161" i="2"/>
  <c r="N213" i="2"/>
  <c r="I213" i="2"/>
  <c r="AE70" i="2"/>
  <c r="AB70" i="2"/>
  <c r="S131" i="2"/>
  <c r="R131" i="2"/>
  <c r="N96" i="2"/>
  <c r="O96" i="2" s="1"/>
  <c r="X96" i="2" s="1"/>
  <c r="I96" i="2"/>
  <c r="X27" i="2"/>
  <c r="W27" i="2"/>
  <c r="S27" i="2"/>
  <c r="R27" i="2"/>
  <c r="N129" i="2"/>
  <c r="O129" i="2" s="1"/>
  <c r="X129" i="2" s="1"/>
  <c r="I129" i="2"/>
  <c r="S129" i="2"/>
  <c r="R129" i="2"/>
  <c r="S125" i="2"/>
  <c r="R125" i="2"/>
  <c r="N642" i="2"/>
  <c r="O642" i="2" s="1"/>
  <c r="N526" i="2"/>
  <c r="O526" i="2" s="1"/>
  <c r="N599" i="2"/>
  <c r="O599" i="2" s="1"/>
  <c r="AE644" i="2"/>
  <c r="N609" i="2"/>
  <c r="O609" i="2" s="1"/>
  <c r="AB657" i="2"/>
  <c r="AE537" i="2"/>
  <c r="N529" i="2"/>
  <c r="O529" i="2" s="1"/>
  <c r="I556" i="2"/>
  <c r="I557" i="2"/>
  <c r="AE618" i="2"/>
  <c r="AE649" i="2"/>
  <c r="N559" i="2"/>
  <c r="O559" i="2" s="1"/>
  <c r="AE593" i="2"/>
  <c r="AB509" i="2"/>
  <c r="I523" i="2"/>
  <c r="AB583" i="2"/>
  <c r="N512" i="2"/>
  <c r="O512" i="2" s="1"/>
  <c r="I525" i="2"/>
  <c r="N403" i="2"/>
  <c r="O403" i="2" s="1"/>
  <c r="N456" i="2"/>
  <c r="O456" i="2" s="1"/>
  <c r="AE493" i="2"/>
  <c r="AB437" i="2"/>
  <c r="I470" i="2"/>
  <c r="I480" i="2"/>
  <c r="N439" i="2"/>
  <c r="O439" i="2" s="1"/>
  <c r="I463" i="2"/>
  <c r="AB394" i="2"/>
  <c r="P442" i="2"/>
  <c r="Q442" i="2" s="1"/>
  <c r="AE341" i="2"/>
  <c r="AB341" i="2"/>
  <c r="N275" i="2"/>
  <c r="O275" i="2" s="1"/>
  <c r="AE287" i="2"/>
  <c r="AB287" i="2"/>
  <c r="P366" i="2"/>
  <c r="Q366" i="2" s="1"/>
  <c r="AB263" i="2"/>
  <c r="S148" i="2"/>
  <c r="R148" i="2"/>
  <c r="R96" i="2"/>
  <c r="S96" i="2"/>
  <c r="W78" i="2"/>
  <c r="S78" i="2"/>
  <c r="R78" i="2"/>
  <c r="X78" i="2"/>
  <c r="S79" i="2"/>
  <c r="X79" i="2"/>
  <c r="W79" i="2"/>
  <c r="R79" i="2"/>
  <c r="P62" i="2"/>
  <c r="Q62" i="2" s="1"/>
  <c r="N633" i="2"/>
  <c r="O633" i="2" s="1"/>
  <c r="N592" i="2"/>
  <c r="O592" i="2" s="1"/>
  <c r="N682" i="2"/>
  <c r="O682" i="2" s="1"/>
  <c r="AE682" i="2"/>
  <c r="I646" i="2"/>
  <c r="N588" i="2"/>
  <c r="O588" i="2" s="1"/>
  <c r="AE544" i="2"/>
  <c r="I563" i="2"/>
  <c r="AE554" i="2"/>
  <c r="AE573" i="2"/>
  <c r="AE640" i="2"/>
  <c r="N618" i="2"/>
  <c r="O618" i="2" s="1"/>
  <c r="I618" i="2"/>
  <c r="I592" i="2"/>
  <c r="AB588" i="2"/>
  <c r="AE506" i="2"/>
  <c r="AE508" i="2"/>
  <c r="AE523" i="2"/>
  <c r="N461" i="2"/>
  <c r="O461" i="2" s="1"/>
  <c r="N541" i="2"/>
  <c r="O541" i="2" s="1"/>
  <c r="AB512" i="2"/>
  <c r="AE525" i="2"/>
  <c r="AE540" i="2"/>
  <c r="I491" i="2"/>
  <c r="N359" i="2"/>
  <c r="O359" i="2" s="1"/>
  <c r="AE436" i="2"/>
  <c r="N457" i="2"/>
  <c r="O457" i="2" s="1"/>
  <c r="AE474" i="2"/>
  <c r="N445" i="2"/>
  <c r="O445" i="2" s="1"/>
  <c r="N458" i="2"/>
  <c r="O458" i="2" s="1"/>
  <c r="I399" i="2"/>
  <c r="AE318" i="2"/>
  <c r="AB318" i="2"/>
  <c r="AE382" i="2"/>
  <c r="P397" i="2"/>
  <c r="N383" i="2"/>
  <c r="O383" i="2" s="1"/>
  <c r="P398" i="2"/>
  <c r="Q398" i="2" s="1"/>
  <c r="N409" i="2"/>
  <c r="O409" i="2" s="1"/>
  <c r="I409" i="2"/>
  <c r="N361" i="2"/>
  <c r="O361" i="2" s="1"/>
  <c r="P311" i="2"/>
  <c r="Q311" i="2" s="1"/>
  <c r="P385" i="2"/>
  <c r="Q385" i="2" s="1"/>
  <c r="N185" i="2"/>
  <c r="I185" i="2"/>
  <c r="S99" i="2"/>
  <c r="R99" i="2"/>
  <c r="S293" i="2"/>
  <c r="R293" i="2"/>
  <c r="P52" i="2"/>
  <c r="Q51" i="2"/>
  <c r="N33" i="2"/>
  <c r="O33" i="2" s="1"/>
  <c r="X33" i="2" s="1"/>
  <c r="N36" i="2"/>
  <c r="O36" i="2" s="1"/>
  <c r="X36" i="2" s="1"/>
  <c r="I36" i="2"/>
  <c r="N634" i="2"/>
  <c r="O634" i="2" s="1"/>
  <c r="AE604" i="2"/>
  <c r="AE646" i="2"/>
  <c r="AE563" i="2"/>
  <c r="N619" i="2"/>
  <c r="O619" i="2" s="1"/>
  <c r="N554" i="2"/>
  <c r="O554" i="2" s="1"/>
  <c r="I554" i="2"/>
  <c r="N521" i="2"/>
  <c r="O521" i="2" s="1"/>
  <c r="N608" i="2"/>
  <c r="O608" i="2" s="1"/>
  <c r="AE631" i="2"/>
  <c r="AE592" i="2"/>
  <c r="I542" i="2"/>
  <c r="I508" i="2"/>
  <c r="I532" i="2"/>
  <c r="I540" i="2"/>
  <c r="P401" i="2"/>
  <c r="Q401" i="2" s="1"/>
  <c r="N450" i="2"/>
  <c r="O450" i="2" s="1"/>
  <c r="AE491" i="2"/>
  <c r="I436" i="2"/>
  <c r="N462" i="2"/>
  <c r="O462" i="2" s="1"/>
  <c r="N451" i="2"/>
  <c r="O451" i="2" s="1"/>
  <c r="I474" i="2"/>
  <c r="N452" i="2"/>
  <c r="O452" i="2" s="1"/>
  <c r="N464" i="2"/>
  <c r="O464" i="2" s="1"/>
  <c r="AE472" i="2"/>
  <c r="AE399" i="2"/>
  <c r="AB399" i="2"/>
  <c r="AB307" i="2"/>
  <c r="AB346" i="2"/>
  <c r="I421" i="2"/>
  <c r="N394" i="2"/>
  <c r="AE368" i="2"/>
  <c r="AB368" i="2"/>
  <c r="P307" i="2"/>
  <c r="Q307" i="2" s="1"/>
  <c r="AE367" i="2"/>
  <c r="I373" i="2"/>
  <c r="P308" i="2"/>
  <c r="Q308" i="2" s="1"/>
  <c r="AE250" i="2"/>
  <c r="AB250" i="2"/>
  <c r="P312" i="2"/>
  <c r="Q312" i="2" s="1"/>
  <c r="S337" i="2"/>
  <c r="R337" i="2"/>
  <c r="X337" i="2"/>
  <c r="N223" i="2"/>
  <c r="O223" i="2" s="1"/>
  <c r="X223" i="2" s="1"/>
  <c r="I223" i="2"/>
  <c r="N176" i="2"/>
  <c r="O176" i="2" s="1"/>
  <c r="X176" i="2" s="1"/>
  <c r="I176" i="2"/>
  <c r="X108" i="2"/>
  <c r="W108" i="2"/>
  <c r="S108" i="2"/>
  <c r="R108" i="2"/>
  <c r="P261" i="2"/>
  <c r="Q261" i="2" s="1"/>
  <c r="AE48" i="2"/>
  <c r="AB48" i="2"/>
  <c r="P45" i="2"/>
  <c r="Q45" i="2" s="1"/>
  <c r="S83" i="2"/>
  <c r="R83" i="2"/>
  <c r="N125" i="2"/>
  <c r="O125" i="2" s="1"/>
  <c r="X125" i="2" s="1"/>
  <c r="I125" i="2"/>
  <c r="N472" i="2"/>
  <c r="O472" i="2" s="1"/>
  <c r="AE481" i="2"/>
  <c r="AE441" i="2"/>
  <c r="AE442" i="2"/>
  <c r="AE373" i="2"/>
  <c r="AE235" i="2"/>
  <c r="W229" i="2"/>
  <c r="S229" i="2"/>
  <c r="R229" i="2"/>
  <c r="X229" i="2"/>
  <c r="N231" i="2"/>
  <c r="O231" i="2" s="1"/>
  <c r="X231" i="2" s="1"/>
  <c r="AE271" i="2"/>
  <c r="AE259" i="2"/>
  <c r="AE222" i="2"/>
  <c r="N299" i="2"/>
  <c r="O299" i="2" s="1"/>
  <c r="W299" i="2" s="1"/>
  <c r="X301" i="2"/>
  <c r="W301" i="2"/>
  <c r="S301" i="2"/>
  <c r="R301" i="2"/>
  <c r="N261" i="2"/>
  <c r="O261" i="2" s="1"/>
  <c r="I150" i="2"/>
  <c r="N192" i="2"/>
  <c r="O192" i="2" s="1"/>
  <c r="AB142" i="2"/>
  <c r="N197" i="2"/>
  <c r="O197" i="2" s="1"/>
  <c r="I157" i="2"/>
  <c r="I174" i="2"/>
  <c r="AB94" i="2"/>
  <c r="N158" i="2"/>
  <c r="O158" i="2" s="1"/>
  <c r="X158" i="2" s="1"/>
  <c r="I134" i="2"/>
  <c r="N21" i="2"/>
  <c r="O21" i="2" s="1"/>
  <c r="N90" i="2"/>
  <c r="O90" i="2" s="1"/>
  <c r="X90" i="2" s="1"/>
  <c r="N147" i="2"/>
  <c r="O147" i="2" s="1"/>
  <c r="X147" i="2" s="1"/>
  <c r="N172" i="2"/>
  <c r="O172" i="2" s="1"/>
  <c r="X172" i="2" s="1"/>
  <c r="AE149" i="2"/>
  <c r="I135" i="2"/>
  <c r="AE13" i="2"/>
  <c r="Q715" i="2"/>
  <c r="P725" i="2"/>
  <c r="N238" i="2"/>
  <c r="O238" i="2" s="1"/>
  <c r="R231" i="2"/>
  <c r="S231" i="2"/>
  <c r="N232" i="2"/>
  <c r="O232" i="2" s="1"/>
  <c r="X232" i="2" s="1"/>
  <c r="N272" i="2"/>
  <c r="O272" i="2" s="1"/>
  <c r="AE293" i="2"/>
  <c r="AE208" i="2"/>
  <c r="AE211" i="2" s="1"/>
  <c r="X141" i="2"/>
  <c r="W141" i="2"/>
  <c r="S141" i="2"/>
  <c r="R141" i="2"/>
  <c r="AE141" i="2"/>
  <c r="S123" i="2"/>
  <c r="R123" i="2"/>
  <c r="N249" i="2"/>
  <c r="O249" i="2" s="1"/>
  <c r="AB293" i="2"/>
  <c r="N10" i="2"/>
  <c r="S82" i="2"/>
  <c r="X82" i="2"/>
  <c r="R82" i="2"/>
  <c r="S101" i="2"/>
  <c r="R101" i="2"/>
  <c r="AE166" i="2"/>
  <c r="N57" i="2"/>
  <c r="O57" i="2" s="1"/>
  <c r="S147" i="2"/>
  <c r="R147" i="2"/>
  <c r="AE135" i="2"/>
  <c r="AE180" i="2" s="1"/>
  <c r="N15" i="2"/>
  <c r="O15" i="2" s="1"/>
  <c r="AE99" i="2"/>
  <c r="AE725" i="2"/>
  <c r="N459" i="2"/>
  <c r="O459" i="2" s="1"/>
  <c r="N481" i="2"/>
  <c r="O481" i="2" s="1"/>
  <c r="AE316" i="2"/>
  <c r="N336" i="2"/>
  <c r="O336" i="2" s="1"/>
  <c r="X336" i="2" s="1"/>
  <c r="N278" i="2"/>
  <c r="O278" i="2" s="1"/>
  <c r="N356" i="2"/>
  <c r="O356" i="2" s="1"/>
  <c r="N337" i="2"/>
  <c r="O337" i="2" s="1"/>
  <c r="W337" i="2" s="1"/>
  <c r="N262" i="2"/>
  <c r="O262" i="2" s="1"/>
  <c r="AE262" i="2"/>
  <c r="N250" i="2"/>
  <c r="O250" i="2" s="1"/>
  <c r="AE244" i="2"/>
  <c r="AE228" i="2"/>
  <c r="AE279" i="2"/>
  <c r="N258" i="2"/>
  <c r="O258" i="2" s="1"/>
  <c r="N266" i="2"/>
  <c r="O266" i="2" s="1"/>
  <c r="AE299" i="2"/>
  <c r="N204" i="2"/>
  <c r="O204" i="2" s="1"/>
  <c r="N196" i="2"/>
  <c r="O196" i="2" s="1"/>
  <c r="AB222" i="2"/>
  <c r="AE192" i="2"/>
  <c r="N221" i="2"/>
  <c r="O221" i="2" s="1"/>
  <c r="X221" i="2" s="1"/>
  <c r="I261" i="2"/>
  <c r="AE195" i="2"/>
  <c r="N274" i="2"/>
  <c r="O274" i="2" s="1"/>
  <c r="AB75" i="2"/>
  <c r="AE146" i="2"/>
  <c r="S115" i="2"/>
  <c r="R115" i="2"/>
  <c r="X115" i="2"/>
  <c r="W115" i="2"/>
  <c r="AE148" i="2"/>
  <c r="I136" i="2"/>
  <c r="AB150" i="2"/>
  <c r="I65" i="2"/>
  <c r="N66" i="2"/>
  <c r="O66" i="2" s="1"/>
  <c r="X66" i="2" s="1"/>
  <c r="AE145" i="2"/>
  <c r="N67" i="2"/>
  <c r="O67" i="2" s="1"/>
  <c r="W67" i="2" s="1"/>
  <c r="N111" i="2"/>
  <c r="O111" i="2" s="1"/>
  <c r="X111" i="2" s="1"/>
  <c r="AB125" i="2"/>
  <c r="I15" i="2"/>
  <c r="S723" i="2"/>
  <c r="R723" i="2"/>
  <c r="N244" i="2"/>
  <c r="O244" i="2" s="1"/>
  <c r="X179" i="2"/>
  <c r="W179" i="2"/>
  <c r="S179" i="2"/>
  <c r="R179" i="2"/>
  <c r="R216" i="2"/>
  <c r="X216" i="2"/>
  <c r="W216" i="2"/>
  <c r="S216" i="2"/>
  <c r="AE280" i="2"/>
  <c r="N283" i="2"/>
  <c r="O283" i="2" s="1"/>
  <c r="I283" i="2"/>
  <c r="N131" i="2"/>
  <c r="O131" i="2" s="1"/>
  <c r="W131" i="2" s="1"/>
  <c r="X161" i="2"/>
  <c r="S161" i="2"/>
  <c r="R161" i="2"/>
  <c r="W161" i="2"/>
  <c r="X100" i="2"/>
  <c r="W100" i="2"/>
  <c r="S100" i="2"/>
  <c r="R100" i="2"/>
  <c r="O182" i="2"/>
  <c r="O183" i="2" s="1"/>
  <c r="N183" i="2"/>
  <c r="AE261" i="2"/>
  <c r="AE219" i="2"/>
  <c r="O75" i="2"/>
  <c r="N44" i="2"/>
  <c r="O44" i="2" s="1"/>
  <c r="AB138" i="2"/>
  <c r="X136" i="2"/>
  <c r="W136" i="2"/>
  <c r="S136" i="2"/>
  <c r="R136" i="2"/>
  <c r="AE56" i="2"/>
  <c r="S66" i="2"/>
  <c r="R66" i="2"/>
  <c r="S67" i="2"/>
  <c r="R67" i="2"/>
  <c r="X68" i="2"/>
  <c r="W68" i="2"/>
  <c r="S68" i="2"/>
  <c r="R68" i="2"/>
  <c r="AE93" i="2"/>
  <c r="AE15" i="2"/>
  <c r="AE353" i="2"/>
  <c r="N256" i="2"/>
  <c r="O256" i="2" s="1"/>
  <c r="AE256" i="2"/>
  <c r="N263" i="2"/>
  <c r="O263" i="2" s="1"/>
  <c r="AE245" i="2"/>
  <c r="N271" i="2"/>
  <c r="O271" i="2" s="1"/>
  <c r="AE246" i="2"/>
  <c r="N240" i="2"/>
  <c r="O240" i="2" s="1"/>
  <c r="AE283" i="2"/>
  <c r="AE274" i="2"/>
  <c r="N268" i="2"/>
  <c r="O268" i="2" s="1"/>
  <c r="AE139" i="2"/>
  <c r="AE185" i="2"/>
  <c r="AE186" i="2" s="1"/>
  <c r="Q182" i="2"/>
  <c r="P183" i="2"/>
  <c r="N195" i="2"/>
  <c r="O195" i="2" s="1"/>
  <c r="AB274" i="2"/>
  <c r="AE220" i="2"/>
  <c r="AE313" i="2"/>
  <c r="I219" i="2"/>
  <c r="AE16" i="2"/>
  <c r="X128" i="2"/>
  <c r="W128" i="2"/>
  <c r="S128" i="2"/>
  <c r="R128" i="2"/>
  <c r="I124" i="2"/>
  <c r="AE114" i="2"/>
  <c r="N87" i="2"/>
  <c r="O87" i="2" s="1"/>
  <c r="X87" i="2" s="1"/>
  <c r="N257" i="2"/>
  <c r="O257" i="2" s="1"/>
  <c r="N270" i="2"/>
  <c r="O270" i="2" s="1"/>
  <c r="N273" i="2"/>
  <c r="O273" i="2" s="1"/>
  <c r="I273" i="2"/>
  <c r="AE191" i="2"/>
  <c r="R151" i="2"/>
  <c r="X151" i="2"/>
  <c r="W151" i="2"/>
  <c r="S151" i="2"/>
  <c r="X109" i="2"/>
  <c r="W109" i="2"/>
  <c r="S109" i="2"/>
  <c r="R109" i="2"/>
  <c r="AE154" i="2"/>
  <c r="N143" i="2"/>
  <c r="O143" i="2" s="1"/>
  <c r="X143" i="2" s="1"/>
  <c r="AE178" i="2"/>
  <c r="I220" i="2"/>
  <c r="AB123" i="2"/>
  <c r="N105" i="2"/>
  <c r="O105" i="2" s="1"/>
  <c r="X105" i="2" s="1"/>
  <c r="N19" i="2"/>
  <c r="O19" i="2" s="1"/>
  <c r="N83" i="2"/>
  <c r="O83" i="2" s="1"/>
  <c r="W83" i="2" s="1"/>
  <c r="N47" i="2"/>
  <c r="O47" i="2" s="1"/>
  <c r="AE124" i="2"/>
  <c r="I116" i="2"/>
  <c r="AE91" i="2"/>
  <c r="AE155" i="2"/>
  <c r="AE130" i="2"/>
  <c r="X673" i="2"/>
  <c r="W673" i="2"/>
  <c r="S673" i="2"/>
  <c r="R673" i="2"/>
  <c r="N332" i="2"/>
  <c r="O332" i="2" s="1"/>
  <c r="W295" i="2"/>
  <c r="X295" i="2"/>
  <c r="S295" i="2"/>
  <c r="R295" i="2"/>
  <c r="N227" i="2"/>
  <c r="O227" i="2" s="1"/>
  <c r="X227" i="2" s="1"/>
  <c r="AE227" i="2"/>
  <c r="I216" i="2"/>
  <c r="N265" i="2"/>
  <c r="O265" i="2" s="1"/>
  <c r="N239" i="2"/>
  <c r="O239" i="2" s="1"/>
  <c r="AE273" i="2"/>
  <c r="AE268" i="2"/>
  <c r="N225" i="2"/>
  <c r="O225" i="2" s="1"/>
  <c r="W225" i="2" s="1"/>
  <c r="AE255" i="2"/>
  <c r="N20" i="2"/>
  <c r="O20" i="2" s="1"/>
  <c r="AE55" i="2"/>
  <c r="AE76" i="2"/>
  <c r="W126" i="2"/>
  <c r="R126" i="2"/>
  <c r="S126" i="2"/>
  <c r="X126" i="2"/>
  <c r="AE45" i="2"/>
  <c r="X77" i="2"/>
  <c r="W77" i="2"/>
  <c r="S77" i="2"/>
  <c r="R77" i="2"/>
  <c r="N11" i="2"/>
  <c r="O11" i="2" s="1"/>
  <c r="X116" i="2"/>
  <c r="W116" i="2"/>
  <c r="S116" i="2"/>
  <c r="R116" i="2"/>
  <c r="AB130" i="2"/>
  <c r="I117" i="2"/>
  <c r="AB300" i="2"/>
  <c r="N237" i="2"/>
  <c r="O237" i="2" s="1"/>
  <c r="N287" i="2"/>
  <c r="O287" i="2" s="1"/>
  <c r="X339" i="2"/>
  <c r="W339" i="2"/>
  <c r="S339" i="2"/>
  <c r="R339" i="2"/>
  <c r="X219" i="2"/>
  <c r="W219" i="2"/>
  <c r="R219" i="2"/>
  <c r="S219" i="2"/>
  <c r="N267" i="2"/>
  <c r="O267" i="2" s="1"/>
  <c r="I267" i="2"/>
  <c r="X122" i="2"/>
  <c r="W122" i="2"/>
  <c r="S122" i="2"/>
  <c r="R122" i="2"/>
  <c r="X170" i="2"/>
  <c r="W170" i="2"/>
  <c r="S170" i="2"/>
  <c r="R170" i="2"/>
  <c r="I301" i="2"/>
  <c r="N189" i="2"/>
  <c r="O189" i="2" s="1"/>
  <c r="N217" i="2"/>
  <c r="O217" i="2" s="1"/>
  <c r="X217" i="2" s="1"/>
  <c r="AE193" i="2"/>
  <c r="I173" i="2"/>
  <c r="R174" i="2"/>
  <c r="X174" i="2"/>
  <c r="W174" i="2"/>
  <c r="S174" i="2"/>
  <c r="N22" i="2"/>
  <c r="O22" i="2" s="1"/>
  <c r="AE54" i="2"/>
  <c r="I126" i="2"/>
  <c r="N46" i="2"/>
  <c r="O46" i="2" s="1"/>
  <c r="S113" i="2"/>
  <c r="X113" i="2"/>
  <c r="W113" i="2"/>
  <c r="R113" i="2"/>
  <c r="W92" i="2"/>
  <c r="X92" i="2"/>
  <c r="S92" i="2"/>
  <c r="R92" i="2"/>
  <c r="X627" i="2"/>
  <c r="W627" i="2"/>
  <c r="S627" i="2"/>
  <c r="R627" i="2"/>
  <c r="AE284" i="2"/>
  <c r="AE200" i="2"/>
  <c r="AE298" i="2"/>
  <c r="N282" i="2"/>
  <c r="O282" i="2" s="1"/>
  <c r="AE230" i="2"/>
  <c r="AE424" i="2"/>
  <c r="AE267" i="2"/>
  <c r="AB256" i="2"/>
  <c r="N167" i="2"/>
  <c r="O167" i="2" s="1"/>
  <c r="X167" i="2" s="1"/>
  <c r="N308" i="2"/>
  <c r="O308" i="2" s="1"/>
  <c r="X177" i="2"/>
  <c r="W177" i="2"/>
  <c r="S177" i="2"/>
  <c r="R177" i="2"/>
  <c r="AB170" i="2"/>
  <c r="N163" i="2"/>
  <c r="O163" i="2" s="1"/>
  <c r="W163" i="2" s="1"/>
  <c r="S171" i="2"/>
  <c r="R171" i="2"/>
  <c r="X171" i="2"/>
  <c r="W171" i="2"/>
  <c r="S220" i="2"/>
  <c r="R220" i="2"/>
  <c r="X220" i="2"/>
  <c r="W220" i="2"/>
  <c r="N193" i="2"/>
  <c r="O193" i="2" s="1"/>
  <c r="N190" i="2"/>
  <c r="O190" i="2" s="1"/>
  <c r="AB120" i="2"/>
  <c r="N54" i="2"/>
  <c r="AE88" i="2"/>
  <c r="N118" i="2"/>
  <c r="O118" i="2" s="1"/>
  <c r="W118" i="2" s="1"/>
  <c r="I118" i="2"/>
  <c r="O134" i="2"/>
  <c r="AE72" i="2"/>
  <c r="N165" i="2"/>
  <c r="O165" i="2" s="1"/>
  <c r="X165" i="2" s="1"/>
  <c r="N149" i="2"/>
  <c r="O149" i="2" s="1"/>
  <c r="X149" i="2" s="1"/>
  <c r="AE14" i="2"/>
  <c r="N23" i="2"/>
  <c r="O23" i="2" s="1"/>
  <c r="X543" i="2"/>
  <c r="W543" i="2"/>
  <c r="S543" i="2"/>
  <c r="R543" i="2"/>
  <c r="AE204" i="2"/>
  <c r="N312" i="2"/>
  <c r="O312" i="2" s="1"/>
  <c r="N279" i="2"/>
  <c r="O279" i="2" s="1"/>
  <c r="AE237" i="2"/>
  <c r="N355" i="2"/>
  <c r="O355" i="2" s="1"/>
  <c r="AE272" i="2"/>
  <c r="N119" i="2"/>
  <c r="O119" i="2" s="1"/>
  <c r="N152" i="2"/>
  <c r="O152" i="2" s="1"/>
  <c r="X152" i="2" s="1"/>
  <c r="AE278" i="2"/>
  <c r="N178" i="2"/>
  <c r="O178" i="2" s="1"/>
  <c r="X178" i="2" s="1"/>
  <c r="I224" i="2"/>
  <c r="N146" i="2"/>
  <c r="O146" i="2" s="1"/>
  <c r="X146" i="2" s="1"/>
  <c r="I115" i="2"/>
  <c r="AE44" i="2"/>
  <c r="N39" i="2"/>
  <c r="AE118" i="2"/>
  <c r="Q134" i="2"/>
  <c r="P180" i="2"/>
  <c r="AE21" i="2"/>
  <c r="S127" i="2"/>
  <c r="R127" i="2"/>
  <c r="X127" i="2"/>
  <c r="W127" i="2"/>
  <c r="N362" i="2"/>
  <c r="O362" i="2" s="1"/>
  <c r="AE330" i="2"/>
  <c r="N198" i="2"/>
  <c r="O198" i="2" s="1"/>
  <c r="I237" i="2"/>
  <c r="I272" i="2"/>
  <c r="X224" i="2"/>
  <c r="W224" i="2"/>
  <c r="S224" i="2"/>
  <c r="R224" i="2"/>
  <c r="AE249" i="2"/>
  <c r="AE197" i="2"/>
  <c r="AE160" i="2"/>
  <c r="X169" i="2"/>
  <c r="W169" i="2"/>
  <c r="S169" i="2"/>
  <c r="R169" i="2"/>
  <c r="I278" i="2"/>
  <c r="N88" i="2"/>
  <c r="O88" i="2" s="1"/>
  <c r="X88" i="2" s="1"/>
  <c r="AE108" i="2"/>
  <c r="N43" i="2"/>
  <c r="AE43" i="2"/>
  <c r="N31" i="2"/>
  <c r="O31" i="2" s="1"/>
  <c r="X31" i="2" s="1"/>
  <c r="I44" i="2"/>
  <c r="I131" i="2"/>
  <c r="AE20" i="2"/>
  <c r="AE59" i="2"/>
  <c r="AE84" i="2"/>
  <c r="AE60" i="2"/>
  <c r="I119" i="2"/>
  <c r="AE61" i="2"/>
  <c r="X98" i="2"/>
  <c r="W98" i="2"/>
  <c r="S98" i="2"/>
  <c r="R98" i="2"/>
  <c r="AE137" i="2"/>
  <c r="W104" i="2"/>
  <c r="S104" i="2"/>
  <c r="X104" i="2"/>
  <c r="R104" i="2"/>
  <c r="X117" i="2"/>
  <c r="W117" i="2"/>
  <c r="R117" i="2"/>
  <c r="S117" i="2"/>
  <c r="AB144" i="2"/>
  <c r="AE23" i="2"/>
  <c r="X530" i="2"/>
  <c r="W530" i="2"/>
  <c r="S530" i="2"/>
  <c r="R530" i="2"/>
  <c r="N310" i="2"/>
  <c r="O310" i="2" s="1"/>
  <c r="AE199" i="2"/>
  <c r="N200" i="2"/>
  <c r="O200" i="2" s="1"/>
  <c r="AE188" i="2"/>
  <c r="N309" i="2"/>
  <c r="O309" i="2" s="1"/>
  <c r="AE266" i="2"/>
  <c r="N243" i="2"/>
  <c r="O243" i="2" s="1"/>
  <c r="AB208" i="2"/>
  <c r="N154" i="2"/>
  <c r="O154" i="2" s="1"/>
  <c r="W154" i="2" s="1"/>
  <c r="X173" i="2"/>
  <c r="W173" i="2"/>
  <c r="S173" i="2"/>
  <c r="R173" i="2"/>
  <c r="AB174" i="2"/>
  <c r="I105" i="2"/>
  <c r="AE131" i="2"/>
  <c r="AE57" i="2"/>
  <c r="I20" i="2"/>
  <c r="O65" i="2"/>
  <c r="AE11" i="2"/>
  <c r="AE78" i="2"/>
  <c r="AE132" i="2" s="1"/>
  <c r="N61" i="2"/>
  <c r="O61" i="2" s="1"/>
  <c r="AE119" i="2"/>
  <c r="I61" i="2"/>
  <c r="I92" i="2"/>
  <c r="I104" i="2"/>
  <c r="X513" i="2"/>
  <c r="W513" i="2"/>
  <c r="S513" i="2"/>
  <c r="R513" i="2"/>
  <c r="AE366" i="2"/>
  <c r="AE291" i="2"/>
  <c r="AE243" i="2"/>
  <c r="X215" i="2"/>
  <c r="S215" i="2"/>
  <c r="R215" i="2"/>
  <c r="N251" i="2"/>
  <c r="O251" i="2" s="1"/>
  <c r="N230" i="2"/>
  <c r="O230" i="2" s="1"/>
  <c r="W230" i="2" s="1"/>
  <c r="N259" i="2"/>
  <c r="O259" i="2" s="1"/>
  <c r="I232" i="2"/>
  <c r="AE248" i="2"/>
  <c r="N97" i="2"/>
  <c r="O97" i="2" s="1"/>
  <c r="W97" i="2" s="1"/>
  <c r="X162" i="2"/>
  <c r="W162" i="2"/>
  <c r="R162" i="2"/>
  <c r="S162" i="2"/>
  <c r="I177" i="2"/>
  <c r="X124" i="2"/>
  <c r="W124" i="2"/>
  <c r="S124" i="2"/>
  <c r="R124" i="2"/>
  <c r="N203" i="2"/>
  <c r="O30" i="2"/>
  <c r="I30" i="2"/>
  <c r="AE105" i="2"/>
  <c r="N95" i="2"/>
  <c r="O95" i="2" s="1"/>
  <c r="W95" i="2" s="1"/>
  <c r="I57" i="2"/>
  <c r="AE83" i="2"/>
  <c r="AE40" i="2"/>
  <c r="Q65" i="2"/>
  <c r="I11" i="2"/>
  <c r="N315" i="2"/>
  <c r="O315" i="2" s="1"/>
  <c r="I78" i="2"/>
  <c r="N455" i="2"/>
  <c r="O455" i="2" s="1"/>
  <c r="AE419" i="2"/>
  <c r="AE448" i="2"/>
  <c r="AE309" i="2"/>
  <c r="AE400" i="2"/>
  <c r="AE411" i="2"/>
  <c r="AE385" i="2"/>
  <c r="N331" i="2"/>
  <c r="O331" i="2" s="1"/>
  <c r="I356" i="2"/>
  <c r="N226" i="2"/>
  <c r="O226" i="2" s="1"/>
  <c r="W226" i="2" s="1"/>
  <c r="I226" i="2"/>
  <c r="N269" i="2"/>
  <c r="O269" i="2" s="1"/>
  <c r="N215" i="2"/>
  <c r="O215" i="2" s="1"/>
  <c r="W215" i="2" s="1"/>
  <c r="AB284" i="2"/>
  <c r="AB188" i="2"/>
  <c r="N245" i="2"/>
  <c r="O245" i="2" s="1"/>
  <c r="AB230" i="2"/>
  <c r="AB191" i="2"/>
  <c r="AB232" i="2"/>
  <c r="AB283" i="2"/>
  <c r="AB224" i="2"/>
  <c r="AE169" i="2"/>
  <c r="P37" i="2"/>
  <c r="Q30" i="2"/>
  <c r="AB101" i="2"/>
  <c r="I31" i="2"/>
  <c r="AB40" i="2"/>
  <c r="AE10" i="2"/>
  <c r="AE24" i="2" s="1"/>
  <c r="I83" i="2"/>
  <c r="AB59" i="2"/>
  <c r="N59" i="2"/>
  <c r="O59" i="2" s="1"/>
  <c r="I110" i="2"/>
  <c r="AE156" i="2"/>
  <c r="AB67" i="2"/>
  <c r="AE36" i="2"/>
  <c r="AB107" i="2"/>
  <c r="AE242" i="2"/>
  <c r="X86" i="2"/>
  <c r="W86" i="2"/>
  <c r="S86" i="2"/>
  <c r="R86" i="2"/>
  <c r="N99" i="2"/>
  <c r="O99" i="2" s="1"/>
  <c r="X99" i="2" s="1"/>
  <c r="X549" i="2"/>
  <c r="W549" i="2"/>
  <c r="S549" i="2"/>
  <c r="R549" i="2"/>
  <c r="N397" i="2"/>
  <c r="N335" i="2"/>
  <c r="N400" i="2"/>
  <c r="O400" i="2" s="1"/>
  <c r="N401" i="2"/>
  <c r="O401" i="2" s="1"/>
  <c r="S297" i="2"/>
  <c r="X297" i="2"/>
  <c r="W297" i="2"/>
  <c r="R297" i="2"/>
  <c r="I331" i="2"/>
  <c r="N338" i="2"/>
  <c r="O338" i="2" s="1"/>
  <c r="W338" i="2" s="1"/>
  <c r="AE356" i="2"/>
  <c r="AE226" i="2"/>
  <c r="AE168" i="2"/>
  <c r="AE190" i="2"/>
  <c r="I337" i="2"/>
  <c r="AE231" i="2"/>
  <c r="N253" i="2"/>
  <c r="O253" i="2" s="1"/>
  <c r="N247" i="2"/>
  <c r="O247" i="2" s="1"/>
  <c r="AB273" i="2"/>
  <c r="I167" i="2"/>
  <c r="N208" i="2"/>
  <c r="I169" i="2"/>
  <c r="W110" i="2"/>
  <c r="S110" i="2"/>
  <c r="R110" i="2"/>
  <c r="X110" i="2"/>
  <c r="N159" i="2"/>
  <c r="O159" i="2" s="1"/>
  <c r="X159" i="2" s="1"/>
  <c r="N17" i="2"/>
  <c r="O17" i="2" s="1"/>
  <c r="N56" i="2"/>
  <c r="O56" i="2" s="1"/>
  <c r="N89" i="2"/>
  <c r="O89" i="2" s="1"/>
  <c r="X89" i="2" s="1"/>
  <c r="N26" i="2"/>
  <c r="AE39" i="2"/>
  <c r="AE41" i="2" s="1"/>
  <c r="AE46" i="2"/>
  <c r="I10" i="2"/>
  <c r="AE77" i="2"/>
  <c r="N34" i="2"/>
  <c r="O34" i="2" s="1"/>
  <c r="X34" i="2" s="1"/>
  <c r="AE58" i="2"/>
  <c r="AE66" i="2"/>
  <c r="AE73" i="2" s="1"/>
  <c r="AB149" i="2"/>
  <c r="N16" i="2"/>
  <c r="O16" i="2" s="1"/>
  <c r="AE407" i="2"/>
  <c r="AE344" i="2"/>
  <c r="N419" i="2"/>
  <c r="O419" i="2" s="1"/>
  <c r="N358" i="2"/>
  <c r="O358" i="2" s="1"/>
  <c r="N442" i="2"/>
  <c r="O442" i="2" s="1"/>
  <c r="AB353" i="2"/>
  <c r="N303" i="2"/>
  <c r="O303" i="2" s="1"/>
  <c r="X303" i="2" s="1"/>
  <c r="AE433" i="2"/>
  <c r="N420" i="2"/>
  <c r="O420" i="2" s="1"/>
  <c r="I401" i="2"/>
  <c r="AE379" i="2"/>
  <c r="N307" i="2"/>
  <c r="O307" i="2" s="1"/>
  <c r="AE331" i="2"/>
  <c r="I321" i="2"/>
  <c r="AE281" i="2"/>
  <c r="AB215" i="2"/>
  <c r="I312" i="2"/>
  <c r="AB237" i="2"/>
  <c r="I229" i="2"/>
  <c r="N292" i="2"/>
  <c r="O292" i="2" s="1"/>
  <c r="X292" i="2" s="1"/>
  <c r="I231" i="2"/>
  <c r="I247" i="2"/>
  <c r="N260" i="2"/>
  <c r="O260" i="2" s="1"/>
  <c r="AB267" i="2"/>
  <c r="AE167" i="2"/>
  <c r="AB177" i="2"/>
  <c r="AE152" i="2"/>
  <c r="AE182" i="2"/>
  <c r="AE183" i="2" s="1"/>
  <c r="N191" i="2"/>
  <c r="O191" i="2" s="1"/>
  <c r="I17" i="2"/>
  <c r="AE18" i="2"/>
  <c r="I39" i="2"/>
  <c r="I46" i="2"/>
  <c r="I77" i="2"/>
  <c r="AE113" i="2"/>
  <c r="N48" i="2"/>
  <c r="O48" i="2" s="1"/>
  <c r="AE106" i="2"/>
  <c r="N145" i="2"/>
  <c r="O145" i="2" s="1"/>
  <c r="W145" i="2" s="1"/>
  <c r="I66" i="2"/>
  <c r="I147" i="2"/>
  <c r="AE103" i="2"/>
  <c r="N137" i="2"/>
  <c r="O137" i="2" s="1"/>
  <c r="X137" i="2" s="1"/>
  <c r="AB93" i="2"/>
  <c r="N130" i="2"/>
  <c r="O130" i="2" s="1"/>
  <c r="W130" i="2" s="1"/>
  <c r="X514" i="2"/>
  <c r="W514" i="2"/>
  <c r="S514" i="2"/>
  <c r="R514" i="2"/>
  <c r="AE492" i="2"/>
  <c r="AE447" i="2"/>
  <c r="AE369" i="2"/>
  <c r="AE351" i="2"/>
  <c r="N352" i="2"/>
  <c r="O352" i="2" s="1"/>
  <c r="AE412" i="2"/>
  <c r="N431" i="2"/>
  <c r="O431" i="2" s="1"/>
  <c r="N382" i="2"/>
  <c r="O382" i="2" s="1"/>
  <c r="AE401" i="2"/>
  <c r="N424" i="2"/>
  <c r="O424" i="2" s="1"/>
  <c r="AE286" i="2"/>
  <c r="AE303" i="2"/>
  <c r="AB291" i="2"/>
  <c r="AE336" i="2"/>
  <c r="AE321" i="2"/>
  <c r="AE323" i="2" s="1"/>
  <c r="AE312" i="2"/>
  <c r="AE236" i="2"/>
  <c r="AB218" i="2"/>
  <c r="I282" i="2"/>
  <c r="I339" i="2"/>
  <c r="AE240" i="2"/>
  <c r="AE247" i="2"/>
  <c r="I260" i="2"/>
  <c r="N107" i="2"/>
  <c r="O107" i="2" s="1"/>
  <c r="W107" i="2" s="1"/>
  <c r="AE194" i="2"/>
  <c r="N140" i="2"/>
  <c r="O140" i="2" s="1"/>
  <c r="X140" i="2" s="1"/>
  <c r="I152" i="2"/>
  <c r="I162" i="2"/>
  <c r="I182" i="2"/>
  <c r="AB173" i="2"/>
  <c r="AE17" i="2"/>
  <c r="AE19" i="2"/>
  <c r="I95" i="2"/>
  <c r="I113" i="2"/>
  <c r="AE102" i="2"/>
  <c r="N60" i="2"/>
  <c r="O60" i="2" s="1"/>
  <c r="AE147" i="2"/>
  <c r="AB98" i="2"/>
  <c r="N69" i="2"/>
  <c r="O69" i="2" s="1"/>
  <c r="N144" i="2"/>
  <c r="O144" i="2" s="1"/>
  <c r="N441" i="2"/>
  <c r="O441" i="2" s="1"/>
  <c r="N460" i="2"/>
  <c r="O460" i="2" s="1"/>
  <c r="N318" i="2"/>
  <c r="O318" i="2" s="1"/>
  <c r="I431" i="2"/>
  <c r="AE347" i="2"/>
  <c r="N353" i="2"/>
  <c r="O353" i="2" s="1"/>
  <c r="N398" i="2"/>
  <c r="O398" i="2" s="1"/>
  <c r="N385" i="2"/>
  <c r="O385" i="2" s="1"/>
  <c r="N368" i="2"/>
  <c r="O368" i="2" s="1"/>
  <c r="I303" i="2"/>
  <c r="N326" i="2"/>
  <c r="O326" i="2" s="1"/>
  <c r="I336" i="2"/>
  <c r="AE329" i="2"/>
  <c r="I295" i="2"/>
  <c r="AE310" i="2"/>
  <c r="AE257" i="2"/>
  <c r="N276" i="2"/>
  <c r="O276" i="2" s="1"/>
  <c r="AE217" i="2"/>
  <c r="AE282" i="2"/>
  <c r="AE339" i="2"/>
  <c r="S294" i="2"/>
  <c r="X294" i="2"/>
  <c r="W294" i="2"/>
  <c r="R294" i="2"/>
  <c r="I240" i="2"/>
  <c r="N254" i="2"/>
  <c r="O254" i="2" s="1"/>
  <c r="AE260" i="2"/>
  <c r="AE372" i="2"/>
  <c r="AB141" i="2"/>
  <c r="N76" i="2"/>
  <c r="O76" i="2" s="1"/>
  <c r="X76" i="2" s="1"/>
  <c r="AE171" i="2"/>
  <c r="N372" i="2"/>
  <c r="I165" i="2"/>
  <c r="N148" i="2"/>
  <c r="O148" i="2" s="1"/>
  <c r="W148" i="2" s="1"/>
  <c r="N71" i="2"/>
  <c r="O71" i="2" s="1"/>
  <c r="X71" i="2" s="1"/>
  <c r="N18" i="2"/>
  <c r="O18" i="2" s="1"/>
  <c r="I19" i="2"/>
  <c r="AE89" i="2"/>
  <c r="N40" i="2"/>
  <c r="O40" i="2" s="1"/>
  <c r="N106" i="2"/>
  <c r="O106" i="2" s="1"/>
  <c r="W106" i="2" s="1"/>
  <c r="AE47" i="2"/>
  <c r="I102" i="2"/>
  <c r="AE97" i="2"/>
  <c r="I127" i="2"/>
  <c r="AE122" i="2"/>
  <c r="I86" i="2"/>
  <c r="N13" i="2"/>
  <c r="O13" i="2" s="1"/>
  <c r="S801" i="2"/>
  <c r="R801" i="2"/>
  <c r="W425" i="2"/>
  <c r="S425" i="2"/>
  <c r="R425" i="2"/>
  <c r="X425" i="2"/>
  <c r="AE490" i="2"/>
  <c r="N386" i="2"/>
  <c r="O386" i="2" s="1"/>
  <c r="AE363" i="2"/>
  <c r="AE317" i="2"/>
  <c r="AE387" i="2"/>
  <c r="N412" i="2"/>
  <c r="O412" i="2" s="1"/>
  <c r="AE431" i="2"/>
  <c r="AE406" i="2"/>
  <c r="AE413" i="2"/>
  <c r="AB369" i="2"/>
  <c r="I332" i="2"/>
  <c r="AE295" i="2"/>
  <c r="I310" i="2"/>
  <c r="N188" i="2"/>
  <c r="I257" i="2"/>
  <c r="AE158" i="2"/>
  <c r="AE270" i="2"/>
  <c r="N218" i="2"/>
  <c r="O218" i="2" s="1"/>
  <c r="N322" i="2"/>
  <c r="O322" i="2" s="1"/>
  <c r="X322" i="2" s="1"/>
  <c r="N246" i="2"/>
  <c r="O246" i="2" s="1"/>
  <c r="AB280" i="2"/>
  <c r="N285" i="2"/>
  <c r="O285" i="2" s="1"/>
  <c r="AE254" i="2"/>
  <c r="AE315" i="2"/>
  <c r="AB226" i="2"/>
  <c r="N194" i="2"/>
  <c r="O194" i="2" s="1"/>
  <c r="AE176" i="2"/>
  <c r="AE140" i="2"/>
  <c r="N153" i="2"/>
  <c r="O153" i="2" s="1"/>
  <c r="X153" i="2" s="1"/>
  <c r="N142" i="2"/>
  <c r="O142" i="2" s="1"/>
  <c r="X142" i="2" s="1"/>
  <c r="I75" i="2"/>
  <c r="I171" i="2"/>
  <c r="AE165" i="2"/>
  <c r="AB315" i="2"/>
  <c r="N175" i="2"/>
  <c r="O175" i="2" s="1"/>
  <c r="X175" i="2" s="1"/>
  <c r="AE87" i="2"/>
  <c r="N120" i="2"/>
  <c r="O120" i="2" s="1"/>
  <c r="X120" i="2" s="1"/>
  <c r="S94" i="2"/>
  <c r="X94" i="2"/>
  <c r="W94" i="2"/>
  <c r="R94" i="2"/>
  <c r="N45" i="2"/>
  <c r="O45" i="2" s="1"/>
  <c r="AB109" i="2"/>
  <c r="I89" i="2"/>
  <c r="I47" i="2"/>
  <c r="I97" i="2"/>
  <c r="N139" i="2"/>
  <c r="O139" i="2" s="1"/>
  <c r="W139" i="2" s="1"/>
  <c r="I79" i="2"/>
  <c r="I122" i="2"/>
  <c r="AE86" i="2"/>
  <c r="AE488" i="2"/>
  <c r="N345" i="2"/>
  <c r="O345" i="2" s="1"/>
  <c r="X345" i="2" s="1"/>
  <c r="AE381" i="2"/>
  <c r="AE391" i="2"/>
  <c r="N346" i="2"/>
  <c r="O346" i="2" s="1"/>
  <c r="N423" i="2"/>
  <c r="O423" i="2" s="1"/>
  <c r="N348" i="2"/>
  <c r="O348" i="2" s="1"/>
  <c r="X348" i="2" s="1"/>
  <c r="N384" i="2"/>
  <c r="O384" i="2" s="1"/>
  <c r="AE275" i="2"/>
  <c r="AE276" i="2"/>
  <c r="AB298" i="2"/>
  <c r="I326" i="2"/>
  <c r="AE332" i="2"/>
  <c r="I269" i="2"/>
  <c r="N235" i="2"/>
  <c r="N325" i="2"/>
  <c r="N298" i="2"/>
  <c r="O298" i="2" s="1"/>
  <c r="W298" i="2" s="1"/>
  <c r="I270" i="2"/>
  <c r="AE210" i="2"/>
  <c r="AE258" i="2"/>
  <c r="N277" i="2"/>
  <c r="O277" i="2" s="1"/>
  <c r="I254" i="2"/>
  <c r="N248" i="2"/>
  <c r="O248" i="2" s="1"/>
  <c r="I225" i="2"/>
  <c r="S138" i="2"/>
  <c r="R138" i="2"/>
  <c r="S176" i="2"/>
  <c r="R176" i="2"/>
  <c r="I140" i="2"/>
  <c r="N156" i="2"/>
  <c r="O156" i="2" s="1"/>
  <c r="X156" i="2" s="1"/>
  <c r="AB193" i="2"/>
  <c r="N293" i="2"/>
  <c r="O293" i="2" s="1"/>
  <c r="X293" i="2" s="1"/>
  <c r="N242" i="2"/>
  <c r="O242" i="2" s="1"/>
  <c r="AB167" i="2"/>
  <c r="N81" i="2"/>
  <c r="O81" i="2" s="1"/>
  <c r="X81" i="2" s="1"/>
  <c r="N55" i="2"/>
  <c r="O55" i="2" s="1"/>
  <c r="AB83" i="2"/>
  <c r="AE96" i="2"/>
  <c r="N91" i="2"/>
  <c r="O91" i="2" s="1"/>
  <c r="X91" i="2" s="1"/>
  <c r="AE79" i="2"/>
  <c r="N114" i="2"/>
  <c r="O114" i="2" s="1"/>
  <c r="W114" i="2" s="1"/>
  <c r="N80" i="2"/>
  <c r="O80" i="2" s="1"/>
  <c r="W80" i="2" s="1"/>
  <c r="AB108" i="2"/>
  <c r="S718" i="2"/>
  <c r="R718" i="2"/>
  <c r="X241" i="2"/>
  <c r="W241" i="2"/>
  <c r="S241" i="2"/>
  <c r="R241" i="2"/>
  <c r="M808" i="2"/>
  <c r="AE808" i="2"/>
  <c r="AD814" i="2"/>
  <c r="AE814" i="2" s="1"/>
  <c r="AB808" i="2"/>
  <c r="X112" i="2" l="1"/>
  <c r="X148" i="2"/>
  <c r="W210" i="2"/>
  <c r="W35" i="2"/>
  <c r="W751" i="2"/>
  <c r="X299" i="2"/>
  <c r="W322" i="2"/>
  <c r="X97" i="2"/>
  <c r="X103" i="2"/>
  <c r="X67" i="2"/>
  <c r="W143" i="2"/>
  <c r="W815" i="2"/>
  <c r="W816" i="2" s="1"/>
  <c r="X801" i="2"/>
  <c r="W232" i="2"/>
  <c r="W221" i="2"/>
  <c r="X166" i="2"/>
  <c r="X154" i="2"/>
  <c r="W159" i="2"/>
  <c r="W723" i="2"/>
  <c r="X720" i="2"/>
  <c r="X338" i="2"/>
  <c r="W66" i="2"/>
  <c r="W300" i="2"/>
  <c r="X342" i="2"/>
  <c r="W158" i="2"/>
  <c r="X131" i="2"/>
  <c r="P132" i="2"/>
  <c r="X298" i="2"/>
  <c r="W138" i="2"/>
  <c r="W347" i="2"/>
  <c r="W796" i="2"/>
  <c r="W293" i="2"/>
  <c r="X145" i="2"/>
  <c r="X225" i="2"/>
  <c r="X722" i="2"/>
  <c r="X716" i="2"/>
  <c r="X226" i="2"/>
  <c r="N73" i="2"/>
  <c r="W717" i="2"/>
  <c r="O73" i="2"/>
  <c r="P585" i="2"/>
  <c r="Q397" i="2"/>
  <c r="S20" i="2"/>
  <c r="R20" i="2"/>
  <c r="X20" i="2"/>
  <c r="W20" i="2"/>
  <c r="S499" i="2"/>
  <c r="X499" i="2"/>
  <c r="W499" i="2"/>
  <c r="R499" i="2"/>
  <c r="X612" i="2"/>
  <c r="W612" i="2"/>
  <c r="S612" i="2"/>
  <c r="R612" i="2"/>
  <c r="X432" i="2"/>
  <c r="W432" i="2"/>
  <c r="S432" i="2"/>
  <c r="R432" i="2"/>
  <c r="X694" i="2"/>
  <c r="S694" i="2"/>
  <c r="W694" i="2"/>
  <c r="R694" i="2"/>
  <c r="AE585" i="2"/>
  <c r="N304" i="2"/>
  <c r="O291" i="2"/>
  <c r="O304" i="2" s="1"/>
  <c r="X400" i="2"/>
  <c r="W400" i="2"/>
  <c r="S400" i="2"/>
  <c r="R400" i="2"/>
  <c r="X268" i="2"/>
  <c r="W268" i="2"/>
  <c r="S268" i="2"/>
  <c r="R268" i="2"/>
  <c r="X600" i="2"/>
  <c r="W600" i="2"/>
  <c r="R600" i="2"/>
  <c r="S600" i="2"/>
  <c r="X601" i="2"/>
  <c r="W601" i="2"/>
  <c r="S601" i="2"/>
  <c r="R601" i="2"/>
  <c r="X577" i="2"/>
  <c r="W577" i="2"/>
  <c r="S577" i="2"/>
  <c r="R577" i="2"/>
  <c r="N790" i="2"/>
  <c r="O729" i="2"/>
  <c r="O790" i="2" s="1"/>
  <c r="X531" i="2"/>
  <c r="W531" i="2"/>
  <c r="S531" i="2"/>
  <c r="R531" i="2"/>
  <c r="R744" i="2"/>
  <c r="W744" i="2"/>
  <c r="S744" i="2"/>
  <c r="X744" i="2"/>
  <c r="X749" i="2"/>
  <c r="W749" i="2"/>
  <c r="S749" i="2"/>
  <c r="R749" i="2"/>
  <c r="X362" i="2"/>
  <c r="W362" i="2"/>
  <c r="S362" i="2"/>
  <c r="R362" i="2"/>
  <c r="R258" i="2"/>
  <c r="X258" i="2"/>
  <c r="W258" i="2"/>
  <c r="S258" i="2"/>
  <c r="S420" i="2"/>
  <c r="R420" i="2"/>
  <c r="X420" i="2"/>
  <c r="W420" i="2"/>
  <c r="R11" i="2"/>
  <c r="X11" i="2"/>
  <c r="W11" i="2"/>
  <c r="S11" i="2"/>
  <c r="X511" i="2"/>
  <c r="W511" i="2"/>
  <c r="S511" i="2"/>
  <c r="R511" i="2"/>
  <c r="X559" i="2"/>
  <c r="W559" i="2"/>
  <c r="S559" i="2"/>
  <c r="R559" i="2"/>
  <c r="X482" i="2"/>
  <c r="W482" i="2"/>
  <c r="S482" i="2"/>
  <c r="R482" i="2"/>
  <c r="X355" i="2"/>
  <c r="W355" i="2"/>
  <c r="S355" i="2"/>
  <c r="R355" i="2"/>
  <c r="X681" i="2"/>
  <c r="W681" i="2"/>
  <c r="S681" i="2"/>
  <c r="R681" i="2"/>
  <c r="X491" i="2"/>
  <c r="W491" i="2"/>
  <c r="S491" i="2"/>
  <c r="R491" i="2"/>
  <c r="W684" i="2"/>
  <c r="S684" i="2"/>
  <c r="R684" i="2"/>
  <c r="X684" i="2"/>
  <c r="X783" i="2"/>
  <c r="W783" i="2"/>
  <c r="S783" i="2"/>
  <c r="R783" i="2"/>
  <c r="S211" i="2"/>
  <c r="X450" i="2"/>
  <c r="W450" i="2"/>
  <c r="S450" i="2"/>
  <c r="R450" i="2"/>
  <c r="W648" i="2"/>
  <c r="R648" i="2"/>
  <c r="X648" i="2"/>
  <c r="S648" i="2"/>
  <c r="R270" i="2"/>
  <c r="X270" i="2"/>
  <c r="W270" i="2"/>
  <c r="S270" i="2"/>
  <c r="S265" i="2"/>
  <c r="R265" i="2"/>
  <c r="X265" i="2"/>
  <c r="W265" i="2"/>
  <c r="X40" i="2"/>
  <c r="W40" i="2"/>
  <c r="S40" i="2"/>
  <c r="R40" i="2"/>
  <c r="X404" i="2"/>
  <c r="W404" i="2"/>
  <c r="S404" i="2"/>
  <c r="R404" i="2"/>
  <c r="R700" i="2"/>
  <c r="W700" i="2"/>
  <c r="X700" i="2"/>
  <c r="S700" i="2"/>
  <c r="R452" i="2"/>
  <c r="S452" i="2"/>
  <c r="X452" i="2"/>
  <c r="W452" i="2"/>
  <c r="X262" i="2"/>
  <c r="W262" i="2"/>
  <c r="S262" i="2"/>
  <c r="R262" i="2"/>
  <c r="X658" i="2"/>
  <c r="W658" i="2"/>
  <c r="S658" i="2"/>
  <c r="R658" i="2"/>
  <c r="X492" i="2"/>
  <c r="W492" i="2"/>
  <c r="S492" i="2"/>
  <c r="R492" i="2"/>
  <c r="X566" i="2"/>
  <c r="W566" i="2"/>
  <c r="S566" i="2"/>
  <c r="R566" i="2"/>
  <c r="O10" i="2"/>
  <c r="O24" i="2" s="1"/>
  <c r="N24" i="2"/>
  <c r="X267" i="2"/>
  <c r="W267" i="2"/>
  <c r="S267" i="2"/>
  <c r="R267" i="2"/>
  <c r="AE49" i="2"/>
  <c r="X410" i="2"/>
  <c r="W410" i="2"/>
  <c r="S410" i="2"/>
  <c r="R410" i="2"/>
  <c r="X163" i="2"/>
  <c r="R276" i="2"/>
  <c r="X276" i="2"/>
  <c r="S276" i="2"/>
  <c r="W276" i="2"/>
  <c r="W172" i="2"/>
  <c r="X460" i="2"/>
  <c r="W460" i="2"/>
  <c r="S460" i="2"/>
  <c r="R460" i="2"/>
  <c r="Q335" i="2"/>
  <c r="P349" i="2"/>
  <c r="X598" i="2"/>
  <c r="W598" i="2"/>
  <c r="S598" i="2"/>
  <c r="R598" i="2"/>
  <c r="X809" i="2"/>
  <c r="X810" i="2" s="1"/>
  <c r="W809" i="2"/>
  <c r="W810" i="2" s="1"/>
  <c r="X699" i="2"/>
  <c r="W699" i="2"/>
  <c r="S699" i="2"/>
  <c r="R699" i="2"/>
  <c r="X594" i="2"/>
  <c r="W594" i="2"/>
  <c r="S594" i="2"/>
  <c r="R594" i="2"/>
  <c r="X663" i="2"/>
  <c r="W663" i="2"/>
  <c r="S663" i="2"/>
  <c r="R663" i="2"/>
  <c r="X252" i="2"/>
  <c r="W252" i="2"/>
  <c r="R252" i="2"/>
  <c r="S252" i="2"/>
  <c r="W360" i="2"/>
  <c r="S360" i="2"/>
  <c r="R360" i="2"/>
  <c r="X360" i="2"/>
  <c r="X364" i="2"/>
  <c r="W364" i="2"/>
  <c r="S364" i="2"/>
  <c r="R364" i="2"/>
  <c r="X376" i="2"/>
  <c r="W376" i="2"/>
  <c r="S376" i="2"/>
  <c r="R376" i="2"/>
  <c r="X508" i="2"/>
  <c r="W508" i="2"/>
  <c r="S508" i="2"/>
  <c r="R508" i="2"/>
  <c r="S769" i="2"/>
  <c r="R769" i="2"/>
  <c r="W769" i="2"/>
  <c r="X769" i="2"/>
  <c r="X608" i="2"/>
  <c r="W608" i="2"/>
  <c r="S608" i="2"/>
  <c r="R608" i="2"/>
  <c r="R388" i="2"/>
  <c r="X388" i="2"/>
  <c r="W388" i="2"/>
  <c r="S388" i="2"/>
  <c r="S644" i="2"/>
  <c r="R644" i="2"/>
  <c r="X644" i="2"/>
  <c r="W644" i="2"/>
  <c r="X387" i="2"/>
  <c r="W387" i="2"/>
  <c r="S387" i="2"/>
  <c r="R387" i="2"/>
  <c r="X710" i="2"/>
  <c r="W710" i="2"/>
  <c r="S710" i="2"/>
  <c r="R710" i="2"/>
  <c r="S678" i="2"/>
  <c r="R678" i="2"/>
  <c r="X678" i="2"/>
  <c r="W678" i="2"/>
  <c r="W30" i="2"/>
  <c r="X30" i="2"/>
  <c r="X37" i="2" s="1"/>
  <c r="Q37" i="2"/>
  <c r="R30" i="2"/>
  <c r="R37" i="2" s="1"/>
  <c r="S30" i="2"/>
  <c r="S37" i="2" s="1"/>
  <c r="X604" i="2"/>
  <c r="W604" i="2"/>
  <c r="S604" i="2"/>
  <c r="R604" i="2"/>
  <c r="R732" i="2"/>
  <c r="S732" i="2"/>
  <c r="X732" i="2"/>
  <c r="W732" i="2"/>
  <c r="N804" i="2"/>
  <c r="O795" i="2"/>
  <c r="W467" i="2"/>
  <c r="S467" i="2"/>
  <c r="R467" i="2"/>
  <c r="X467" i="2"/>
  <c r="W176" i="2"/>
  <c r="P73" i="2"/>
  <c r="AE63" i="2"/>
  <c r="W123" i="2"/>
  <c r="AE289" i="2"/>
  <c r="X424" i="2"/>
  <c r="W424" i="2"/>
  <c r="S424" i="2"/>
  <c r="R424" i="2"/>
  <c r="X106" i="2"/>
  <c r="W223" i="2"/>
  <c r="W87" i="2"/>
  <c r="X389" i="2"/>
  <c r="W389" i="2"/>
  <c r="S389" i="2"/>
  <c r="R389" i="2"/>
  <c r="Q28" i="2"/>
  <c r="S26" i="2"/>
  <c r="S28" i="2" s="1"/>
  <c r="R26" i="2"/>
  <c r="R28" i="2" s="1"/>
  <c r="Q325" i="2"/>
  <c r="P327" i="2"/>
  <c r="X407" i="2"/>
  <c r="W407" i="2"/>
  <c r="S407" i="2"/>
  <c r="R407" i="2"/>
  <c r="S572" i="2"/>
  <c r="X572" i="2"/>
  <c r="W572" i="2"/>
  <c r="R572" i="2"/>
  <c r="X758" i="2"/>
  <c r="W758" i="2"/>
  <c r="S758" i="2"/>
  <c r="R758" i="2"/>
  <c r="X697" i="2"/>
  <c r="W697" i="2"/>
  <c r="S697" i="2"/>
  <c r="R697" i="2"/>
  <c r="X254" i="2"/>
  <c r="W254" i="2"/>
  <c r="S254" i="2"/>
  <c r="R254" i="2"/>
  <c r="X236" i="2"/>
  <c r="W236" i="2"/>
  <c r="S236" i="2"/>
  <c r="R236" i="2"/>
  <c r="X582" i="2"/>
  <c r="W582" i="2"/>
  <c r="S582" i="2"/>
  <c r="R582" i="2"/>
  <c r="R539" i="2"/>
  <c r="X539" i="2"/>
  <c r="W539" i="2"/>
  <c r="S539" i="2"/>
  <c r="X591" i="2"/>
  <c r="W591" i="2"/>
  <c r="S591" i="2"/>
  <c r="R591" i="2"/>
  <c r="X474" i="2"/>
  <c r="W474" i="2"/>
  <c r="R474" i="2"/>
  <c r="S474" i="2"/>
  <c r="X647" i="2"/>
  <c r="W647" i="2"/>
  <c r="S647" i="2"/>
  <c r="R647" i="2"/>
  <c r="X242" i="2"/>
  <c r="W242" i="2"/>
  <c r="S242" i="2"/>
  <c r="R242" i="2"/>
  <c r="W657" i="2"/>
  <c r="S657" i="2"/>
  <c r="R657" i="2"/>
  <c r="X657" i="2"/>
  <c r="X390" i="2"/>
  <c r="W390" i="2"/>
  <c r="S390" i="2"/>
  <c r="R390" i="2"/>
  <c r="X683" i="2"/>
  <c r="W683" i="2"/>
  <c r="S683" i="2"/>
  <c r="R683" i="2"/>
  <c r="X495" i="2"/>
  <c r="W495" i="2"/>
  <c r="S495" i="2"/>
  <c r="R495" i="2"/>
  <c r="W650" i="2"/>
  <c r="X650" i="2"/>
  <c r="S650" i="2"/>
  <c r="R650" i="2"/>
  <c r="W696" i="2"/>
  <c r="X696" i="2"/>
  <c r="S696" i="2"/>
  <c r="R696" i="2"/>
  <c r="X764" i="2"/>
  <c r="W764" i="2"/>
  <c r="S764" i="2"/>
  <c r="R764" i="2"/>
  <c r="R245" i="2"/>
  <c r="X245" i="2"/>
  <c r="W245" i="2"/>
  <c r="S245" i="2"/>
  <c r="X274" i="2"/>
  <c r="W274" i="2"/>
  <c r="S274" i="2"/>
  <c r="R274" i="2"/>
  <c r="S365" i="2"/>
  <c r="R365" i="2"/>
  <c r="X365" i="2"/>
  <c r="W365" i="2"/>
  <c r="W217" i="2"/>
  <c r="W140" i="2"/>
  <c r="X419" i="2"/>
  <c r="W419" i="2"/>
  <c r="S419" i="2"/>
  <c r="R419" i="2"/>
  <c r="R642" i="2"/>
  <c r="W642" i="2"/>
  <c r="X642" i="2"/>
  <c r="S642" i="2"/>
  <c r="P370" i="2"/>
  <c r="Q351" i="2"/>
  <c r="X402" i="2"/>
  <c r="W402" i="2"/>
  <c r="S402" i="2"/>
  <c r="R402" i="2"/>
  <c r="R804" i="2"/>
  <c r="X447" i="2"/>
  <c r="W447" i="2"/>
  <c r="S447" i="2"/>
  <c r="R447" i="2"/>
  <c r="S649" i="2"/>
  <c r="X649" i="2"/>
  <c r="W649" i="2"/>
  <c r="R649" i="2"/>
  <c r="X504" i="2"/>
  <c r="W504" i="2"/>
  <c r="S504" i="2"/>
  <c r="R504" i="2"/>
  <c r="W636" i="2"/>
  <c r="S636" i="2"/>
  <c r="R636" i="2"/>
  <c r="X636" i="2"/>
  <c r="X761" i="2"/>
  <c r="W761" i="2"/>
  <c r="S761" i="2"/>
  <c r="R761" i="2"/>
  <c r="R535" i="2"/>
  <c r="X535" i="2"/>
  <c r="W535" i="2"/>
  <c r="S535" i="2"/>
  <c r="X309" i="2"/>
  <c r="W309" i="2"/>
  <c r="S309" i="2"/>
  <c r="R309" i="2"/>
  <c r="X272" i="2"/>
  <c r="W272" i="2"/>
  <c r="S272" i="2"/>
  <c r="R272" i="2"/>
  <c r="X526" i="2"/>
  <c r="W526" i="2"/>
  <c r="S526" i="2"/>
  <c r="R526" i="2"/>
  <c r="X405" i="2"/>
  <c r="W405" i="2"/>
  <c r="S405" i="2"/>
  <c r="R405" i="2"/>
  <c r="X655" i="2"/>
  <c r="W655" i="2"/>
  <c r="S655" i="2"/>
  <c r="R655" i="2"/>
  <c r="R606" i="2"/>
  <c r="X606" i="2"/>
  <c r="W606" i="2"/>
  <c r="S606" i="2"/>
  <c r="X779" i="2"/>
  <c r="W779" i="2"/>
  <c r="S779" i="2"/>
  <c r="R779" i="2"/>
  <c r="X273" i="2"/>
  <c r="W273" i="2"/>
  <c r="S273" i="2"/>
  <c r="R273" i="2"/>
  <c r="W483" i="2"/>
  <c r="S483" i="2"/>
  <c r="R483" i="2"/>
  <c r="X483" i="2"/>
  <c r="R59" i="2"/>
  <c r="X59" i="2"/>
  <c r="W59" i="2"/>
  <c r="S59" i="2"/>
  <c r="X423" i="2"/>
  <c r="W423" i="2"/>
  <c r="S423" i="2"/>
  <c r="R423" i="2"/>
  <c r="X782" i="2"/>
  <c r="W782" i="2"/>
  <c r="S782" i="2"/>
  <c r="R782" i="2"/>
  <c r="X765" i="2"/>
  <c r="W765" i="2"/>
  <c r="S765" i="2"/>
  <c r="R765" i="2"/>
  <c r="X610" i="2"/>
  <c r="W610" i="2"/>
  <c r="S610" i="2"/>
  <c r="R610" i="2"/>
  <c r="X575" i="2"/>
  <c r="W575" i="2"/>
  <c r="S575" i="2"/>
  <c r="R575" i="2"/>
  <c r="Q73" i="2"/>
  <c r="X65" i="2"/>
  <c r="W65" i="2"/>
  <c r="R65" i="2"/>
  <c r="S65" i="2"/>
  <c r="N41" i="2"/>
  <c r="O39" i="2"/>
  <c r="O41" i="2" s="1"/>
  <c r="N180" i="2"/>
  <c r="O132" i="2"/>
  <c r="AE333" i="2"/>
  <c r="O208" i="2"/>
  <c r="N211" i="2"/>
  <c r="O180" i="2"/>
  <c r="N132" i="2"/>
  <c r="W90" i="2"/>
  <c r="S13" i="2"/>
  <c r="X13" i="2"/>
  <c r="W13" i="2"/>
  <c r="R13" i="2"/>
  <c r="X260" i="2"/>
  <c r="W260" i="2"/>
  <c r="S260" i="2"/>
  <c r="R260" i="2"/>
  <c r="X412" i="2"/>
  <c r="W412" i="2"/>
  <c r="S412" i="2"/>
  <c r="R412" i="2"/>
  <c r="W33" i="2"/>
  <c r="P319" i="2"/>
  <c r="Q306" i="2"/>
  <c r="S193" i="2"/>
  <c r="R193" i="2"/>
  <c r="X193" i="2"/>
  <c r="W193" i="2"/>
  <c r="W336" i="2"/>
  <c r="X457" i="2"/>
  <c r="W457" i="2"/>
  <c r="S457" i="2"/>
  <c r="R457" i="2"/>
  <c r="R529" i="2"/>
  <c r="S529" i="2"/>
  <c r="X529" i="2"/>
  <c r="W529" i="2"/>
  <c r="S804" i="2"/>
  <c r="S403" i="2"/>
  <c r="R403" i="2"/>
  <c r="X403" i="2"/>
  <c r="W403" i="2"/>
  <c r="AE349" i="2"/>
  <c r="O323" i="2"/>
  <c r="X448" i="2"/>
  <c r="W448" i="2"/>
  <c r="S448" i="2"/>
  <c r="R448" i="2"/>
  <c r="X523" i="2"/>
  <c r="W523" i="2"/>
  <c r="S523" i="2"/>
  <c r="R523" i="2"/>
  <c r="X741" i="2"/>
  <c r="W741" i="2"/>
  <c r="S741" i="2"/>
  <c r="R741" i="2"/>
  <c r="X630" i="2"/>
  <c r="W630" i="2"/>
  <c r="S630" i="2"/>
  <c r="R630" i="2"/>
  <c r="S279" i="2"/>
  <c r="R279" i="2"/>
  <c r="X279" i="2"/>
  <c r="W279" i="2"/>
  <c r="X277" i="2"/>
  <c r="W277" i="2"/>
  <c r="S277" i="2"/>
  <c r="R277" i="2"/>
  <c r="S501" i="2"/>
  <c r="R501" i="2"/>
  <c r="X501" i="2"/>
  <c r="W501" i="2"/>
  <c r="S430" i="2"/>
  <c r="R430" i="2"/>
  <c r="X430" i="2"/>
  <c r="W430" i="2"/>
  <c r="X464" i="2"/>
  <c r="R464" i="2"/>
  <c r="W464" i="2"/>
  <c r="S464" i="2"/>
  <c r="S574" i="2"/>
  <c r="R574" i="2"/>
  <c r="W574" i="2"/>
  <c r="X574" i="2"/>
  <c r="X754" i="2"/>
  <c r="W754" i="2"/>
  <c r="S754" i="2"/>
  <c r="R754" i="2"/>
  <c r="X441" i="2"/>
  <c r="W441" i="2"/>
  <c r="S441" i="2"/>
  <c r="R441" i="2"/>
  <c r="X571" i="2"/>
  <c r="W571" i="2"/>
  <c r="S571" i="2"/>
  <c r="R571" i="2"/>
  <c r="X256" i="2"/>
  <c r="W256" i="2"/>
  <c r="S256" i="2"/>
  <c r="R256" i="2"/>
  <c r="X695" i="2"/>
  <c r="W695" i="2"/>
  <c r="S695" i="2"/>
  <c r="R695" i="2"/>
  <c r="W497" i="2"/>
  <c r="S497" i="2"/>
  <c r="X497" i="2"/>
  <c r="R497" i="2"/>
  <c r="X688" i="2"/>
  <c r="W688" i="2"/>
  <c r="S688" i="2"/>
  <c r="R688" i="2"/>
  <c r="X69" i="2"/>
  <c r="W69" i="2"/>
  <c r="S69" i="2"/>
  <c r="R69" i="2"/>
  <c r="R246" i="2"/>
  <c r="S246" i="2"/>
  <c r="X246" i="2"/>
  <c r="W246" i="2"/>
  <c r="X346" i="2"/>
  <c r="W346" i="2"/>
  <c r="S346" i="2"/>
  <c r="R346" i="2"/>
  <c r="W156" i="2"/>
  <c r="X803" i="2"/>
  <c r="W803" i="2"/>
  <c r="X502" i="2"/>
  <c r="W502" i="2"/>
  <c r="S502" i="2"/>
  <c r="R502" i="2"/>
  <c r="N323" i="2"/>
  <c r="X711" i="2"/>
  <c r="W711" i="2"/>
  <c r="S711" i="2"/>
  <c r="R711" i="2"/>
  <c r="R546" i="2"/>
  <c r="X546" i="2"/>
  <c r="W546" i="2"/>
  <c r="S546" i="2"/>
  <c r="X275" i="2"/>
  <c r="W275" i="2"/>
  <c r="S275" i="2"/>
  <c r="R275" i="2"/>
  <c r="R257" i="2"/>
  <c r="X257" i="2"/>
  <c r="W257" i="2"/>
  <c r="S257" i="2"/>
  <c r="X565" i="2"/>
  <c r="W565" i="2"/>
  <c r="S565" i="2"/>
  <c r="R565" i="2"/>
  <c r="X357" i="2"/>
  <c r="W357" i="2"/>
  <c r="S357" i="2"/>
  <c r="R357" i="2"/>
  <c r="X449" i="2"/>
  <c r="W449" i="2"/>
  <c r="S449" i="2"/>
  <c r="R449" i="2"/>
  <c r="X537" i="2"/>
  <c r="W537" i="2"/>
  <c r="S537" i="2"/>
  <c r="R537" i="2"/>
  <c r="X520" i="2"/>
  <c r="W520" i="2"/>
  <c r="S520" i="2"/>
  <c r="R520" i="2"/>
  <c r="X196" i="2"/>
  <c r="S196" i="2"/>
  <c r="R196" i="2"/>
  <c r="W196" i="2"/>
  <c r="X643" i="2"/>
  <c r="W643" i="2"/>
  <c r="S643" i="2"/>
  <c r="R643" i="2"/>
  <c r="X399" i="2"/>
  <c r="W399" i="2"/>
  <c r="S399" i="2"/>
  <c r="R399" i="2"/>
  <c r="X737" i="2"/>
  <c r="W737" i="2"/>
  <c r="S737" i="2"/>
  <c r="R737" i="2"/>
  <c r="X599" i="2"/>
  <c r="R599" i="2"/>
  <c r="W599" i="2"/>
  <c r="S599" i="2"/>
  <c r="N201" i="2"/>
  <c r="O188" i="2"/>
  <c r="O201" i="2" s="1"/>
  <c r="S458" i="2"/>
  <c r="R458" i="2"/>
  <c r="X458" i="2"/>
  <c r="W458" i="2"/>
  <c r="X415" i="2"/>
  <c r="W415" i="2"/>
  <c r="S415" i="2"/>
  <c r="R415" i="2"/>
  <c r="X380" i="2"/>
  <c r="S380" i="2"/>
  <c r="W380" i="2"/>
  <c r="R380" i="2"/>
  <c r="AE370" i="2"/>
  <c r="W718" i="2"/>
  <c r="X312" i="2"/>
  <c r="W312" i="2"/>
  <c r="R312" i="2"/>
  <c r="S312" i="2"/>
  <c r="X401" i="2"/>
  <c r="W401" i="2"/>
  <c r="S401" i="2"/>
  <c r="R401" i="2"/>
  <c r="W120" i="2"/>
  <c r="X243" i="2"/>
  <c r="W243" i="2"/>
  <c r="S243" i="2"/>
  <c r="R243" i="2"/>
  <c r="S21" i="2"/>
  <c r="W21" i="2"/>
  <c r="X21" i="2"/>
  <c r="R21" i="2"/>
  <c r="W292" i="2"/>
  <c r="W167" i="2"/>
  <c r="X454" i="2"/>
  <c r="W454" i="2"/>
  <c r="S454" i="2"/>
  <c r="R454" i="2"/>
  <c r="X437" i="2"/>
  <c r="W437" i="2"/>
  <c r="S437" i="2"/>
  <c r="R437" i="2"/>
  <c r="W541" i="2"/>
  <c r="S541" i="2"/>
  <c r="R541" i="2"/>
  <c r="X541" i="2"/>
  <c r="AE704" i="2"/>
  <c r="X800" i="2"/>
  <c r="W800" i="2"/>
  <c r="W618" i="2"/>
  <c r="R618" i="2"/>
  <c r="X618" i="2"/>
  <c r="S618" i="2"/>
  <c r="X798" i="2"/>
  <c r="W798" i="2"/>
  <c r="X675" i="2"/>
  <c r="W675" i="2"/>
  <c r="S675" i="2"/>
  <c r="R675" i="2"/>
  <c r="X691" i="2"/>
  <c r="W691" i="2"/>
  <c r="S691" i="2"/>
  <c r="R691" i="2"/>
  <c r="Q329" i="2"/>
  <c r="P333" i="2"/>
  <c r="S23" i="2"/>
  <c r="R23" i="2"/>
  <c r="X23" i="2"/>
  <c r="W23" i="2"/>
  <c r="S584" i="2"/>
  <c r="X584" i="2"/>
  <c r="W584" i="2"/>
  <c r="R584" i="2"/>
  <c r="X479" i="2"/>
  <c r="W479" i="2"/>
  <c r="S479" i="2"/>
  <c r="R479" i="2"/>
  <c r="X578" i="2"/>
  <c r="W578" i="2"/>
  <c r="S578" i="2"/>
  <c r="R578" i="2"/>
  <c r="X686" i="2"/>
  <c r="W686" i="2"/>
  <c r="S686" i="2"/>
  <c r="R686" i="2"/>
  <c r="X701" i="2"/>
  <c r="W701" i="2"/>
  <c r="S701" i="2"/>
  <c r="R701" i="2"/>
  <c r="X313" i="2"/>
  <c r="R313" i="2"/>
  <c r="W313" i="2"/>
  <c r="S313" i="2"/>
  <c r="X670" i="2"/>
  <c r="W670" i="2"/>
  <c r="S670" i="2"/>
  <c r="R670" i="2"/>
  <c r="X367" i="2"/>
  <c r="W367" i="2"/>
  <c r="S367" i="2"/>
  <c r="R367" i="2"/>
  <c r="X763" i="2"/>
  <c r="W763" i="2"/>
  <c r="S763" i="2"/>
  <c r="R763" i="2"/>
  <c r="S664" i="2"/>
  <c r="R664" i="2"/>
  <c r="X664" i="2"/>
  <c r="W664" i="2"/>
  <c r="X690" i="2"/>
  <c r="W690" i="2"/>
  <c r="S690" i="2"/>
  <c r="R690" i="2"/>
  <c r="X62" i="2"/>
  <c r="W62" i="2"/>
  <c r="S62" i="2"/>
  <c r="R62" i="2"/>
  <c r="X442" i="2"/>
  <c r="W442" i="2"/>
  <c r="S442" i="2"/>
  <c r="R442" i="2"/>
  <c r="X119" i="2"/>
  <c r="W119" i="2"/>
  <c r="S119" i="2"/>
  <c r="R119" i="2"/>
  <c r="W89" i="2"/>
  <c r="X379" i="2"/>
  <c r="W379" i="2"/>
  <c r="S379" i="2"/>
  <c r="R379" i="2"/>
  <c r="X609" i="2"/>
  <c r="W609" i="2"/>
  <c r="S609" i="2"/>
  <c r="R609" i="2"/>
  <c r="X797" i="2"/>
  <c r="W797" i="2"/>
  <c r="R359" i="2"/>
  <c r="X359" i="2"/>
  <c r="W359" i="2"/>
  <c r="S359" i="2"/>
  <c r="S633" i="2"/>
  <c r="R633" i="2"/>
  <c r="X633" i="2"/>
  <c r="W633" i="2"/>
  <c r="S605" i="2"/>
  <c r="R605" i="2"/>
  <c r="W605" i="2"/>
  <c r="X605" i="2"/>
  <c r="X632" i="2"/>
  <c r="W632" i="2"/>
  <c r="R632" i="2"/>
  <c r="S632" i="2"/>
  <c r="X619" i="2"/>
  <c r="W619" i="2"/>
  <c r="S619" i="2"/>
  <c r="R619" i="2"/>
  <c r="X736" i="2"/>
  <c r="W736" i="2"/>
  <c r="S736" i="2"/>
  <c r="R736" i="2"/>
  <c r="X659" i="2"/>
  <c r="W659" i="2"/>
  <c r="S659" i="2"/>
  <c r="R659" i="2"/>
  <c r="W331" i="2"/>
  <c r="S331" i="2"/>
  <c r="R331" i="2"/>
  <c r="X331" i="2"/>
  <c r="X190" i="2"/>
  <c r="W190" i="2"/>
  <c r="S190" i="2"/>
  <c r="R190" i="2"/>
  <c r="X551" i="2"/>
  <c r="W551" i="2"/>
  <c r="R551" i="2"/>
  <c r="S551" i="2"/>
  <c r="W354" i="2"/>
  <c r="X354" i="2"/>
  <c r="S354" i="2"/>
  <c r="R354" i="2"/>
  <c r="W510" i="2"/>
  <c r="X510" i="2"/>
  <c r="S510" i="2"/>
  <c r="R510" i="2"/>
  <c r="X772" i="2"/>
  <c r="W772" i="2"/>
  <c r="S772" i="2"/>
  <c r="R772" i="2"/>
  <c r="X631" i="2"/>
  <c r="W631" i="2"/>
  <c r="S631" i="2"/>
  <c r="R631" i="2"/>
  <c r="X244" i="2"/>
  <c r="W244" i="2"/>
  <c r="S244" i="2"/>
  <c r="R244" i="2"/>
  <c r="S524" i="2"/>
  <c r="R524" i="2"/>
  <c r="X524" i="2"/>
  <c r="W524" i="2"/>
  <c r="X493" i="2"/>
  <c r="W493" i="2"/>
  <c r="S493" i="2"/>
  <c r="R493" i="2"/>
  <c r="W638" i="2"/>
  <c r="X638" i="2"/>
  <c r="S638" i="2"/>
  <c r="R638" i="2"/>
  <c r="X611" i="2"/>
  <c r="W611" i="2"/>
  <c r="S611" i="2"/>
  <c r="R611" i="2"/>
  <c r="X628" i="2"/>
  <c r="W628" i="2"/>
  <c r="S628" i="2"/>
  <c r="R628" i="2"/>
  <c r="W147" i="2"/>
  <c r="X80" i="2"/>
  <c r="W149" i="2"/>
  <c r="W17" i="2"/>
  <c r="X17" i="2"/>
  <c r="R17" i="2"/>
  <c r="S17" i="2"/>
  <c r="W178" i="2"/>
  <c r="X296" i="2"/>
  <c r="W227" i="2"/>
  <c r="W76" i="2"/>
  <c r="W175" i="2"/>
  <c r="X576" i="2"/>
  <c r="W576" i="2"/>
  <c r="S576" i="2"/>
  <c r="R576" i="2"/>
  <c r="W214" i="2"/>
  <c r="W36" i="2"/>
  <c r="X784" i="2"/>
  <c r="W784" i="2"/>
  <c r="S784" i="2"/>
  <c r="R784" i="2"/>
  <c r="X561" i="2"/>
  <c r="W561" i="2"/>
  <c r="S561" i="2"/>
  <c r="R561" i="2"/>
  <c r="R500" i="2"/>
  <c r="X500" i="2"/>
  <c r="W500" i="2"/>
  <c r="S500" i="2"/>
  <c r="X237" i="2"/>
  <c r="W237" i="2"/>
  <c r="S237" i="2"/>
  <c r="R237" i="2"/>
  <c r="X623" i="2"/>
  <c r="W623" i="2"/>
  <c r="S623" i="2"/>
  <c r="R623" i="2"/>
  <c r="W466" i="2"/>
  <c r="X466" i="2"/>
  <c r="R466" i="2"/>
  <c r="S466" i="2"/>
  <c r="P704" i="2"/>
  <c r="Q587" i="2"/>
  <c r="X746" i="2"/>
  <c r="W746" i="2"/>
  <c r="S746" i="2"/>
  <c r="R746" i="2"/>
  <c r="X671" i="2"/>
  <c r="W671" i="2"/>
  <c r="S671" i="2"/>
  <c r="R671" i="2"/>
  <c r="X194" i="2"/>
  <c r="W194" i="2"/>
  <c r="S194" i="2"/>
  <c r="R194" i="2"/>
  <c r="S637" i="2"/>
  <c r="X637" i="2"/>
  <c r="W637" i="2"/>
  <c r="R637" i="2"/>
  <c r="X614" i="2"/>
  <c r="W614" i="2"/>
  <c r="S614" i="2"/>
  <c r="R614" i="2"/>
  <c r="X771" i="2"/>
  <c r="W771" i="2"/>
  <c r="S771" i="2"/>
  <c r="R771" i="2"/>
  <c r="S703" i="2"/>
  <c r="R703" i="2"/>
  <c r="X703" i="2"/>
  <c r="W703" i="2"/>
  <c r="W99" i="2"/>
  <c r="W197" i="2"/>
  <c r="R197" i="2"/>
  <c r="S197" i="2"/>
  <c r="X197" i="2"/>
  <c r="Q372" i="2"/>
  <c r="P392" i="2"/>
  <c r="X75" i="2"/>
  <c r="W75" i="2"/>
  <c r="S75" i="2"/>
  <c r="S132" i="2" s="1"/>
  <c r="Q132" i="2"/>
  <c r="R75" i="2"/>
  <c r="R132" i="2" s="1"/>
  <c r="W31" i="2"/>
  <c r="X284" i="2"/>
  <c r="S284" i="2"/>
  <c r="W284" i="2"/>
  <c r="R284" i="2"/>
  <c r="R439" i="2"/>
  <c r="X439" i="2"/>
  <c r="W439" i="2"/>
  <c r="S439" i="2"/>
  <c r="AE790" i="2"/>
  <c r="X646" i="2"/>
  <c r="W646" i="2"/>
  <c r="S646" i="2"/>
  <c r="R646" i="2"/>
  <c r="W709" i="2"/>
  <c r="X709" i="2"/>
  <c r="S709" i="2"/>
  <c r="R709" i="2"/>
  <c r="S733" i="2"/>
  <c r="R733" i="2"/>
  <c r="W733" i="2"/>
  <c r="X733" i="2"/>
  <c r="X14" i="2"/>
  <c r="W14" i="2"/>
  <c r="S14" i="2"/>
  <c r="R14" i="2"/>
  <c r="X271" i="2"/>
  <c r="R271" i="2"/>
  <c r="W271" i="2"/>
  <c r="S271" i="2"/>
  <c r="X56" i="2"/>
  <c r="W56" i="2"/>
  <c r="S56" i="2"/>
  <c r="R56" i="2"/>
  <c r="X469" i="2"/>
  <c r="W469" i="2"/>
  <c r="S469" i="2"/>
  <c r="R469" i="2"/>
  <c r="X581" i="2"/>
  <c r="W581" i="2"/>
  <c r="S581" i="2"/>
  <c r="R581" i="2"/>
  <c r="X667" i="2"/>
  <c r="W667" i="2"/>
  <c r="S667" i="2"/>
  <c r="R667" i="2"/>
  <c r="X735" i="2"/>
  <c r="W735" i="2"/>
  <c r="S735" i="2"/>
  <c r="R735" i="2"/>
  <c r="X283" i="2"/>
  <c r="W283" i="2"/>
  <c r="R283" i="2"/>
  <c r="S283" i="2"/>
  <c r="X204" i="2"/>
  <c r="W204" i="2"/>
  <c r="R204" i="2"/>
  <c r="S204" i="2"/>
  <c r="X317" i="2"/>
  <c r="R317" i="2"/>
  <c r="S317" i="2"/>
  <c r="W317" i="2"/>
  <c r="X778" i="2"/>
  <c r="W778" i="2"/>
  <c r="S778" i="2"/>
  <c r="R778" i="2"/>
  <c r="X776" i="2"/>
  <c r="W776" i="2"/>
  <c r="S776" i="2"/>
  <c r="R776" i="2"/>
  <c r="P289" i="2"/>
  <c r="Q235" i="2"/>
  <c r="P201" i="2"/>
  <c r="Q188" i="2"/>
  <c r="X356" i="2"/>
  <c r="W356" i="2"/>
  <c r="S356" i="2"/>
  <c r="R356" i="2"/>
  <c r="X198" i="2"/>
  <c r="W198" i="2"/>
  <c r="S198" i="2"/>
  <c r="R198" i="2"/>
  <c r="X107" i="2"/>
  <c r="X44" i="2"/>
  <c r="S44" i="2"/>
  <c r="R44" i="2"/>
  <c r="W44" i="2"/>
  <c r="X428" i="2"/>
  <c r="W428" i="2"/>
  <c r="S428" i="2"/>
  <c r="R428" i="2"/>
  <c r="X519" i="2"/>
  <c r="W519" i="2"/>
  <c r="S519" i="2"/>
  <c r="R519" i="2"/>
  <c r="W802" i="2"/>
  <c r="X802" i="2"/>
  <c r="N319" i="2"/>
  <c r="O306" i="2"/>
  <c r="O319" i="2" s="1"/>
  <c r="W573" i="2"/>
  <c r="X573" i="2"/>
  <c r="S573" i="2"/>
  <c r="R573" i="2"/>
  <c r="S213" i="2"/>
  <c r="S233" i="2" s="1"/>
  <c r="Q233" i="2"/>
  <c r="R213" i="2"/>
  <c r="R233" i="2" s="1"/>
  <c r="N713" i="2"/>
  <c r="O708" i="2"/>
  <c r="O713" i="2" s="1"/>
  <c r="X369" i="2"/>
  <c r="W369" i="2"/>
  <c r="S369" i="2"/>
  <c r="R369" i="2"/>
  <c r="X788" i="2"/>
  <c r="W788" i="2"/>
  <c r="S788" i="2"/>
  <c r="R788" i="2"/>
  <c r="X674" i="2"/>
  <c r="W674" i="2"/>
  <c r="S674" i="2"/>
  <c r="R674" i="2"/>
  <c r="W767" i="2"/>
  <c r="R48" i="2"/>
  <c r="X48" i="2"/>
  <c r="W48" i="2"/>
  <c r="S48" i="2"/>
  <c r="X61" i="2"/>
  <c r="W61" i="2"/>
  <c r="S61" i="2"/>
  <c r="R61" i="2"/>
  <c r="X451" i="2"/>
  <c r="W451" i="2"/>
  <c r="S451" i="2"/>
  <c r="R451" i="2"/>
  <c r="X378" i="2"/>
  <c r="W378" i="2"/>
  <c r="S378" i="2"/>
  <c r="R378" i="2"/>
  <c r="W635" i="2"/>
  <c r="X635" i="2"/>
  <c r="S635" i="2"/>
  <c r="R635" i="2"/>
  <c r="X680" i="2"/>
  <c r="W680" i="2"/>
  <c r="S680" i="2"/>
  <c r="R680" i="2"/>
  <c r="X677" i="2"/>
  <c r="W677" i="2"/>
  <c r="S677" i="2"/>
  <c r="R677" i="2"/>
  <c r="X250" i="2"/>
  <c r="W250" i="2"/>
  <c r="S250" i="2"/>
  <c r="R250" i="2"/>
  <c r="X375" i="2"/>
  <c r="W375" i="2"/>
  <c r="S375" i="2"/>
  <c r="R375" i="2"/>
  <c r="S443" i="2"/>
  <c r="X443" i="2"/>
  <c r="W443" i="2"/>
  <c r="R443" i="2"/>
  <c r="S651" i="2"/>
  <c r="R651" i="2"/>
  <c r="X651" i="2"/>
  <c r="W651" i="2"/>
  <c r="S603" i="2"/>
  <c r="R603" i="2"/>
  <c r="W603" i="2"/>
  <c r="X603" i="2"/>
  <c r="W552" i="2"/>
  <c r="S552" i="2"/>
  <c r="R552" i="2"/>
  <c r="X552" i="2"/>
  <c r="W597" i="2"/>
  <c r="R597" i="2"/>
  <c r="X597" i="2"/>
  <c r="S597" i="2"/>
  <c r="S134" i="2"/>
  <c r="S180" i="2" s="1"/>
  <c r="R134" i="2"/>
  <c r="Q180" i="2"/>
  <c r="X134" i="2"/>
  <c r="W134" i="2"/>
  <c r="X734" i="2"/>
  <c r="W734" i="2"/>
  <c r="S734" i="2"/>
  <c r="R734" i="2"/>
  <c r="R239" i="2"/>
  <c r="X239" i="2"/>
  <c r="S239" i="2"/>
  <c r="W239" i="2"/>
  <c r="N37" i="2"/>
  <c r="N233" i="2"/>
  <c r="O213" i="2"/>
  <c r="O233" i="2" s="1"/>
  <c r="X199" i="2"/>
  <c r="W199" i="2"/>
  <c r="S199" i="2"/>
  <c r="R199" i="2"/>
  <c r="W168" i="2"/>
  <c r="X286" i="2"/>
  <c r="W286" i="2"/>
  <c r="S286" i="2"/>
  <c r="R286" i="2"/>
  <c r="X130" i="2"/>
  <c r="N725" i="2"/>
  <c r="O715" i="2"/>
  <c r="O725" i="2" s="1"/>
  <c r="AE205" i="2"/>
  <c r="W719" i="2"/>
  <c r="X445" i="2"/>
  <c r="W445" i="2"/>
  <c r="S445" i="2"/>
  <c r="R445" i="2"/>
  <c r="X660" i="2"/>
  <c r="W660" i="2"/>
  <c r="S660" i="2"/>
  <c r="R660" i="2"/>
  <c r="W142" i="2"/>
  <c r="S596" i="2"/>
  <c r="X596" i="2"/>
  <c r="W596" i="2"/>
  <c r="R596" i="2"/>
  <c r="R22" i="2"/>
  <c r="X22" i="2"/>
  <c r="W22" i="2"/>
  <c r="S22" i="2"/>
  <c r="X251" i="2"/>
  <c r="W251" i="2"/>
  <c r="S251" i="2"/>
  <c r="R251" i="2"/>
  <c r="W377" i="2"/>
  <c r="S377" i="2"/>
  <c r="R377" i="2"/>
  <c r="X377" i="2"/>
  <c r="S330" i="2"/>
  <c r="R330" i="2"/>
  <c r="X330" i="2"/>
  <c r="W330" i="2"/>
  <c r="W689" i="2"/>
  <c r="S689" i="2"/>
  <c r="R689" i="2"/>
  <c r="X689" i="2"/>
  <c r="X759" i="2"/>
  <c r="W759" i="2"/>
  <c r="S759" i="2"/>
  <c r="R759" i="2"/>
  <c r="X687" i="2"/>
  <c r="W687" i="2"/>
  <c r="S687" i="2"/>
  <c r="R687" i="2"/>
  <c r="X249" i="2"/>
  <c r="W249" i="2"/>
  <c r="S249" i="2"/>
  <c r="R249" i="2"/>
  <c r="X414" i="2"/>
  <c r="W414" i="2"/>
  <c r="S414" i="2"/>
  <c r="R414" i="2"/>
  <c r="X521" i="2"/>
  <c r="W521" i="2"/>
  <c r="S521" i="2"/>
  <c r="R521" i="2"/>
  <c r="X712" i="2"/>
  <c r="W712" i="2"/>
  <c r="S712" i="2"/>
  <c r="R712" i="2"/>
  <c r="W662" i="2"/>
  <c r="S662" i="2"/>
  <c r="R662" i="2"/>
  <c r="X662" i="2"/>
  <c r="N49" i="2"/>
  <c r="O43" i="2"/>
  <c r="O49" i="2" s="1"/>
  <c r="R287" i="2"/>
  <c r="X287" i="2"/>
  <c r="W287" i="2"/>
  <c r="S287" i="2"/>
  <c r="X200" i="2"/>
  <c r="W200" i="2"/>
  <c r="S200" i="2"/>
  <c r="R200" i="2"/>
  <c r="X562" i="2"/>
  <c r="W562" i="2"/>
  <c r="S562" i="2"/>
  <c r="R562" i="2"/>
  <c r="W318" i="2"/>
  <c r="S318" i="2"/>
  <c r="R318" i="2"/>
  <c r="X318" i="2"/>
  <c r="X461" i="2"/>
  <c r="W461" i="2"/>
  <c r="S461" i="2"/>
  <c r="R461" i="2"/>
  <c r="N205" i="2"/>
  <c r="O203" i="2"/>
  <c r="O205" i="2" s="1"/>
  <c r="X83" i="2"/>
  <c r="X307" i="2"/>
  <c r="W307" i="2"/>
  <c r="S307" i="2"/>
  <c r="R307" i="2"/>
  <c r="O185" i="2"/>
  <c r="O186" i="2" s="1"/>
  <c r="N186" i="2"/>
  <c r="X368" i="2"/>
  <c r="W368" i="2"/>
  <c r="S368" i="2"/>
  <c r="R368" i="2"/>
  <c r="R269" i="2"/>
  <c r="X269" i="2"/>
  <c r="W269" i="2"/>
  <c r="S269" i="2"/>
  <c r="X118" i="2"/>
  <c r="X326" i="2"/>
  <c r="W326" i="2"/>
  <c r="R326" i="2"/>
  <c r="S326" i="2"/>
  <c r="X386" i="2"/>
  <c r="W386" i="2"/>
  <c r="S386" i="2"/>
  <c r="R386" i="2"/>
  <c r="S481" i="2"/>
  <c r="X481" i="2"/>
  <c r="W481" i="2"/>
  <c r="R481" i="2"/>
  <c r="X484" i="2"/>
  <c r="W484" i="2"/>
  <c r="S484" i="2"/>
  <c r="R484" i="2"/>
  <c r="X422" i="2"/>
  <c r="W422" i="2"/>
  <c r="S422" i="2"/>
  <c r="R422" i="2"/>
  <c r="W721" i="2"/>
  <c r="X672" i="2"/>
  <c r="W672" i="2"/>
  <c r="S672" i="2"/>
  <c r="R672" i="2"/>
  <c r="X785" i="2"/>
  <c r="W785" i="2"/>
  <c r="S785" i="2"/>
  <c r="R785" i="2"/>
  <c r="R19" i="2"/>
  <c r="X19" i="2"/>
  <c r="W19" i="2"/>
  <c r="S19" i="2"/>
  <c r="R310" i="2"/>
  <c r="X310" i="2"/>
  <c r="W310" i="2"/>
  <c r="S310" i="2"/>
  <c r="X538" i="2"/>
  <c r="W538" i="2"/>
  <c r="S538" i="2"/>
  <c r="R538" i="2"/>
  <c r="X453" i="2"/>
  <c r="W453" i="2"/>
  <c r="S453" i="2"/>
  <c r="R453" i="2"/>
  <c r="X641" i="2"/>
  <c r="W641" i="2"/>
  <c r="S641" i="2"/>
  <c r="R641" i="2"/>
  <c r="R702" i="2"/>
  <c r="X702" i="2"/>
  <c r="W702" i="2"/>
  <c r="S702" i="2"/>
  <c r="X639" i="2"/>
  <c r="W639" i="2"/>
  <c r="R639" i="2"/>
  <c r="S639" i="2"/>
  <c r="Q43" i="2"/>
  <c r="P49" i="2"/>
  <c r="W15" i="2"/>
  <c r="X15" i="2"/>
  <c r="S15" i="2"/>
  <c r="R15" i="2"/>
  <c r="X558" i="2"/>
  <c r="W558" i="2"/>
  <c r="S558" i="2"/>
  <c r="R558" i="2"/>
  <c r="W436" i="2"/>
  <c r="S436" i="2"/>
  <c r="R436" i="2"/>
  <c r="X436" i="2"/>
  <c r="P713" i="2"/>
  <c r="Q708" i="2"/>
  <c r="S408" i="2"/>
  <c r="R408" i="2"/>
  <c r="X408" i="2"/>
  <c r="W408" i="2"/>
  <c r="X406" i="2"/>
  <c r="W406" i="2"/>
  <c r="S406" i="2"/>
  <c r="R406" i="2"/>
  <c r="X560" i="2"/>
  <c r="W560" i="2"/>
  <c r="S560" i="2"/>
  <c r="R560" i="2"/>
  <c r="AE392" i="2"/>
  <c r="W385" i="2"/>
  <c r="X385" i="2"/>
  <c r="S385" i="2"/>
  <c r="R385" i="2"/>
  <c r="W125" i="2"/>
  <c r="X411" i="2"/>
  <c r="W411" i="2"/>
  <c r="S411" i="2"/>
  <c r="R411" i="2"/>
  <c r="S455" i="2"/>
  <c r="X455" i="2"/>
  <c r="W455" i="2"/>
  <c r="R455" i="2"/>
  <c r="N704" i="2"/>
  <c r="O587" i="2"/>
  <c r="O704" i="2" s="1"/>
  <c r="X57" i="2"/>
  <c r="W57" i="2"/>
  <c r="S57" i="2"/>
  <c r="R57" i="2"/>
  <c r="X381" i="2"/>
  <c r="W381" i="2"/>
  <c r="S381" i="2"/>
  <c r="R381" i="2"/>
  <c r="W91" i="2"/>
  <c r="X259" i="2"/>
  <c r="S259" i="2"/>
  <c r="R259" i="2"/>
  <c r="W259" i="2"/>
  <c r="X496" i="2"/>
  <c r="W496" i="2"/>
  <c r="S496" i="2"/>
  <c r="R496" i="2"/>
  <c r="X413" i="2"/>
  <c r="W413" i="2"/>
  <c r="S413" i="2"/>
  <c r="R413" i="2"/>
  <c r="W444" i="2"/>
  <c r="X444" i="2"/>
  <c r="S444" i="2"/>
  <c r="R444" i="2"/>
  <c r="X527" i="2"/>
  <c r="W527" i="2"/>
  <c r="S527" i="2"/>
  <c r="R527" i="2"/>
  <c r="S634" i="2"/>
  <c r="X634" i="2"/>
  <c r="W634" i="2"/>
  <c r="R634" i="2"/>
  <c r="X470" i="2"/>
  <c r="W470" i="2"/>
  <c r="R470" i="2"/>
  <c r="S470" i="2"/>
  <c r="Q304" i="2"/>
  <c r="X291" i="2"/>
  <c r="W291" i="2"/>
  <c r="S291" i="2"/>
  <c r="S304" i="2" s="1"/>
  <c r="R291" i="2"/>
  <c r="R304" i="2" s="1"/>
  <c r="W421" i="2"/>
  <c r="S421" i="2"/>
  <c r="R421" i="2"/>
  <c r="X421" i="2"/>
  <c r="S588" i="2"/>
  <c r="X588" i="2"/>
  <c r="W588" i="2"/>
  <c r="R588" i="2"/>
  <c r="W786" i="2"/>
  <c r="X661" i="2"/>
  <c r="W661" i="2"/>
  <c r="S661" i="2"/>
  <c r="R661" i="2"/>
  <c r="W669" i="2"/>
  <c r="S669" i="2"/>
  <c r="R669" i="2"/>
  <c r="X669" i="2"/>
  <c r="X266" i="2"/>
  <c r="W266" i="2"/>
  <c r="S266" i="2"/>
  <c r="R266" i="2"/>
  <c r="X264" i="2"/>
  <c r="W264" i="2"/>
  <c r="S264" i="2"/>
  <c r="R264" i="2"/>
  <c r="X564" i="2"/>
  <c r="W564" i="2"/>
  <c r="S564" i="2"/>
  <c r="R564" i="2"/>
  <c r="W498" i="2"/>
  <c r="X498" i="2"/>
  <c r="S498" i="2"/>
  <c r="R498" i="2"/>
  <c r="W645" i="2"/>
  <c r="S645" i="2"/>
  <c r="R645" i="2"/>
  <c r="X645" i="2"/>
  <c r="R568" i="2"/>
  <c r="X568" i="2"/>
  <c r="W568" i="2"/>
  <c r="S568" i="2"/>
  <c r="X770" i="2"/>
  <c r="W770" i="2"/>
  <c r="S770" i="2"/>
  <c r="R770" i="2"/>
  <c r="X332" i="2"/>
  <c r="W332" i="2"/>
  <c r="S332" i="2"/>
  <c r="R332" i="2"/>
  <c r="S363" i="2"/>
  <c r="R363" i="2"/>
  <c r="X363" i="2"/>
  <c r="W363" i="2"/>
  <c r="R629" i="2"/>
  <c r="X629" i="2"/>
  <c r="W629" i="2"/>
  <c r="S629" i="2"/>
  <c r="X620" i="2"/>
  <c r="W620" i="2"/>
  <c r="S620" i="2"/>
  <c r="R620" i="2"/>
  <c r="X676" i="2"/>
  <c r="W676" i="2"/>
  <c r="S676" i="2"/>
  <c r="R676" i="2"/>
  <c r="S384" i="2"/>
  <c r="R384" i="2"/>
  <c r="X384" i="2"/>
  <c r="W384" i="2"/>
  <c r="N585" i="2"/>
  <c r="O397" i="2"/>
  <c r="O585" i="2" s="1"/>
  <c r="X314" i="2"/>
  <c r="W314" i="2"/>
  <c r="S314" i="2"/>
  <c r="R314" i="2"/>
  <c r="W383" i="2"/>
  <c r="S383" i="2"/>
  <c r="R383" i="2"/>
  <c r="X383" i="2"/>
  <c r="X361" i="2"/>
  <c r="W361" i="2"/>
  <c r="S361" i="2"/>
  <c r="R361" i="2"/>
  <c r="P790" i="2"/>
  <c r="Q729" i="2"/>
  <c r="O37" i="2"/>
  <c r="AE201" i="2"/>
  <c r="X45" i="2"/>
  <c r="W45" i="2"/>
  <c r="S45" i="2"/>
  <c r="R45" i="2"/>
  <c r="S311" i="2"/>
  <c r="R311" i="2"/>
  <c r="X311" i="2"/>
  <c r="W311" i="2"/>
  <c r="R191" i="2"/>
  <c r="X191" i="2"/>
  <c r="W191" i="2"/>
  <c r="S191" i="2"/>
  <c r="P323" i="2"/>
  <c r="Q321" i="2"/>
  <c r="X285" i="2"/>
  <c r="W285" i="2"/>
  <c r="S285" i="2"/>
  <c r="R285" i="2"/>
  <c r="X58" i="2"/>
  <c r="W58" i="2"/>
  <c r="R58" i="2"/>
  <c r="S58" i="2"/>
  <c r="W516" i="2"/>
  <c r="S516" i="2"/>
  <c r="R516" i="2"/>
  <c r="X516" i="2"/>
  <c r="X533" i="2"/>
  <c r="W533" i="2"/>
  <c r="S533" i="2"/>
  <c r="R533" i="2"/>
  <c r="W724" i="2"/>
  <c r="X95" i="2"/>
  <c r="W456" i="2"/>
  <c r="X456" i="2"/>
  <c r="S456" i="2"/>
  <c r="R456" i="2"/>
  <c r="X554" i="2"/>
  <c r="W554" i="2"/>
  <c r="R554" i="2"/>
  <c r="S554" i="2"/>
  <c r="W348" i="2"/>
  <c r="X570" i="2"/>
  <c r="W570" i="2"/>
  <c r="S570" i="2"/>
  <c r="R570" i="2"/>
  <c r="W146" i="2"/>
  <c r="X654" i="2"/>
  <c r="W654" i="2"/>
  <c r="S654" i="2"/>
  <c r="R654" i="2"/>
  <c r="X750" i="2"/>
  <c r="W750" i="2"/>
  <c r="S750" i="2"/>
  <c r="R750" i="2"/>
  <c r="X263" i="2"/>
  <c r="W263" i="2"/>
  <c r="S263" i="2"/>
  <c r="R263" i="2"/>
  <c r="X278" i="2"/>
  <c r="W278" i="2"/>
  <c r="S278" i="2"/>
  <c r="R278" i="2"/>
  <c r="R488" i="2"/>
  <c r="X488" i="2"/>
  <c r="W488" i="2"/>
  <c r="S488" i="2"/>
  <c r="X476" i="2"/>
  <c r="W476" i="2"/>
  <c r="S476" i="2"/>
  <c r="R476" i="2"/>
  <c r="X773" i="2"/>
  <c r="W773" i="2"/>
  <c r="S773" i="2"/>
  <c r="R773" i="2"/>
  <c r="X536" i="2"/>
  <c r="W536" i="2"/>
  <c r="S536" i="2"/>
  <c r="R536" i="2"/>
  <c r="S757" i="2"/>
  <c r="R757" i="2"/>
  <c r="W757" i="2"/>
  <c r="X757" i="2"/>
  <c r="X248" i="2"/>
  <c r="W248" i="2"/>
  <c r="S248" i="2"/>
  <c r="R248" i="2"/>
  <c r="X435" i="2"/>
  <c r="W435" i="2"/>
  <c r="S435" i="2"/>
  <c r="R435" i="2"/>
  <c r="S607" i="2"/>
  <c r="R607" i="2"/>
  <c r="X607" i="2"/>
  <c r="W607" i="2"/>
  <c r="X602" i="2"/>
  <c r="W602" i="2"/>
  <c r="S602" i="2"/>
  <c r="R602" i="2"/>
  <c r="R768" i="2"/>
  <c r="X768" i="2"/>
  <c r="W768" i="2"/>
  <c r="S768" i="2"/>
  <c r="X592" i="2"/>
  <c r="W592" i="2"/>
  <c r="S592" i="2"/>
  <c r="R592" i="2"/>
  <c r="S656" i="2"/>
  <c r="R656" i="2"/>
  <c r="X656" i="2"/>
  <c r="W656" i="2"/>
  <c r="X485" i="2"/>
  <c r="W485" i="2"/>
  <c r="S485" i="2"/>
  <c r="R485" i="2"/>
  <c r="W101" i="2"/>
  <c r="W231" i="2"/>
  <c r="O394" i="2"/>
  <c r="O395" i="2" s="1"/>
  <c r="N395" i="2"/>
  <c r="W81" i="2"/>
  <c r="W303" i="2"/>
  <c r="P205" i="2"/>
  <c r="Q203" i="2"/>
  <c r="W34" i="2"/>
  <c r="X18" i="2"/>
  <c r="R18" i="2"/>
  <c r="W18" i="2"/>
  <c r="S18" i="2"/>
  <c r="R16" i="2"/>
  <c r="S16" i="2"/>
  <c r="X16" i="2"/>
  <c r="W16" i="2"/>
  <c r="W153" i="2"/>
  <c r="W589" i="2"/>
  <c r="X589" i="2"/>
  <c r="S589" i="2"/>
  <c r="R589" i="2"/>
  <c r="X506" i="2"/>
  <c r="W506" i="2"/>
  <c r="S506" i="2"/>
  <c r="R506" i="2"/>
  <c r="X433" i="2"/>
  <c r="W433" i="2"/>
  <c r="S433" i="2"/>
  <c r="R433" i="2"/>
  <c r="AE319" i="2"/>
  <c r="X799" i="2"/>
  <c r="W799" i="2"/>
  <c r="X762" i="2"/>
  <c r="W762" i="2"/>
  <c r="S762" i="2"/>
  <c r="R762" i="2"/>
  <c r="X665" i="2"/>
  <c r="W665" i="2"/>
  <c r="S665" i="2"/>
  <c r="R665" i="2"/>
  <c r="X507" i="2"/>
  <c r="W507" i="2"/>
  <c r="S507" i="2"/>
  <c r="R507" i="2"/>
  <c r="X47" i="2"/>
  <c r="W47" i="2"/>
  <c r="S47" i="2"/>
  <c r="R47" i="2"/>
  <c r="X255" i="2"/>
  <c r="W255" i="2"/>
  <c r="S255" i="2"/>
  <c r="R255" i="2"/>
  <c r="S615" i="2"/>
  <c r="R615" i="2"/>
  <c r="X615" i="2"/>
  <c r="W615" i="2"/>
  <c r="X569" i="2"/>
  <c r="W569" i="2"/>
  <c r="S569" i="2"/>
  <c r="R569" i="2"/>
  <c r="X755" i="2"/>
  <c r="S755" i="2"/>
  <c r="W755" i="2"/>
  <c r="R755" i="2"/>
  <c r="X747" i="2"/>
  <c r="W747" i="2"/>
  <c r="S747" i="2"/>
  <c r="R747" i="2"/>
  <c r="X753" i="2"/>
  <c r="W753" i="2"/>
  <c r="S753" i="2"/>
  <c r="R753" i="2"/>
  <c r="X282" i="2"/>
  <c r="W282" i="2"/>
  <c r="S282" i="2"/>
  <c r="R282" i="2"/>
  <c r="P395" i="2"/>
  <c r="Q394" i="2"/>
  <c r="W525" i="2"/>
  <c r="S525" i="2"/>
  <c r="X525" i="2"/>
  <c r="R525" i="2"/>
  <c r="S668" i="2"/>
  <c r="R668" i="2"/>
  <c r="X668" i="2"/>
  <c r="W668" i="2"/>
  <c r="X740" i="2"/>
  <c r="S740" i="2"/>
  <c r="R740" i="2"/>
  <c r="W740" i="2"/>
  <c r="O335" i="2"/>
  <c r="O349" i="2" s="1"/>
  <c r="N349" i="2"/>
  <c r="S666" i="2"/>
  <c r="R666" i="2"/>
  <c r="X666" i="2"/>
  <c r="W666" i="2"/>
  <c r="X698" i="2"/>
  <c r="W698" i="2"/>
  <c r="S698" i="2"/>
  <c r="R698" i="2"/>
  <c r="W625" i="2"/>
  <c r="X625" i="2"/>
  <c r="S625" i="2"/>
  <c r="R625" i="2"/>
  <c r="O325" i="2"/>
  <c r="O327" i="2" s="1"/>
  <c r="N327" i="2"/>
  <c r="W182" i="2"/>
  <c r="W183" i="2" s="1"/>
  <c r="S182" i="2"/>
  <c r="S183" i="2" s="1"/>
  <c r="R182" i="2"/>
  <c r="R183" i="2" s="1"/>
  <c r="Q183" i="2"/>
  <c r="X182" i="2"/>
  <c r="X183" i="2" s="1"/>
  <c r="W105" i="2"/>
  <c r="R288" i="2"/>
  <c r="X288" i="2"/>
  <c r="W288" i="2"/>
  <c r="S288" i="2"/>
  <c r="R440" i="2"/>
  <c r="X440" i="2"/>
  <c r="W440" i="2"/>
  <c r="S440" i="2"/>
  <c r="W345" i="2"/>
  <c r="O329" i="2"/>
  <c r="O333" i="2" s="1"/>
  <c r="N333" i="2"/>
  <c r="W281" i="2"/>
  <c r="S281" i="2"/>
  <c r="R281" i="2"/>
  <c r="X281" i="2"/>
  <c r="R462" i="2"/>
  <c r="X462" i="2"/>
  <c r="W462" i="2"/>
  <c r="S462" i="2"/>
  <c r="R567" i="2"/>
  <c r="X567" i="2"/>
  <c r="W567" i="2"/>
  <c r="S567" i="2"/>
  <c r="S512" i="2"/>
  <c r="R512" i="2"/>
  <c r="X512" i="2"/>
  <c r="W512" i="2"/>
  <c r="X478" i="2"/>
  <c r="W478" i="2"/>
  <c r="S478" i="2"/>
  <c r="R478" i="2"/>
  <c r="X760" i="2"/>
  <c r="W760" i="2"/>
  <c r="S760" i="2"/>
  <c r="R760" i="2"/>
  <c r="R756" i="2"/>
  <c r="W756" i="2"/>
  <c r="S756" i="2"/>
  <c r="X756" i="2"/>
  <c r="W775" i="2"/>
  <c r="X748" i="2"/>
  <c r="W748" i="2"/>
  <c r="S748" i="2"/>
  <c r="R748" i="2"/>
  <c r="W189" i="2"/>
  <c r="S189" i="2"/>
  <c r="R189" i="2"/>
  <c r="X189" i="2"/>
  <c r="X352" i="2"/>
  <c r="W352" i="2"/>
  <c r="S352" i="2"/>
  <c r="R352" i="2"/>
  <c r="W471" i="2"/>
  <c r="S471" i="2"/>
  <c r="R471" i="2"/>
  <c r="X471" i="2"/>
  <c r="X459" i="2"/>
  <c r="W459" i="2"/>
  <c r="S459" i="2"/>
  <c r="R459" i="2"/>
  <c r="X730" i="2"/>
  <c r="W730" i="2"/>
  <c r="S730" i="2"/>
  <c r="R730" i="2"/>
  <c r="X652" i="2"/>
  <c r="W652" i="2"/>
  <c r="S652" i="2"/>
  <c r="R652" i="2"/>
  <c r="W617" i="2"/>
  <c r="S617" i="2"/>
  <c r="R617" i="2"/>
  <c r="X617" i="2"/>
  <c r="S446" i="2"/>
  <c r="R446" i="2"/>
  <c r="X446" i="2"/>
  <c r="W446" i="2"/>
  <c r="X505" i="2"/>
  <c r="W505" i="2"/>
  <c r="S505" i="2"/>
  <c r="R505" i="2"/>
  <c r="X542" i="2"/>
  <c r="W542" i="2"/>
  <c r="S542" i="2"/>
  <c r="R542" i="2"/>
  <c r="R480" i="2"/>
  <c r="X480" i="2"/>
  <c r="W480" i="2"/>
  <c r="S480" i="2"/>
  <c r="S556" i="2"/>
  <c r="R556" i="2"/>
  <c r="X556" i="2"/>
  <c r="W556" i="2"/>
  <c r="X518" i="2"/>
  <c r="W518" i="2"/>
  <c r="S518" i="2"/>
  <c r="R518" i="2"/>
  <c r="W463" i="2"/>
  <c r="S463" i="2"/>
  <c r="R463" i="2"/>
  <c r="X463" i="2"/>
  <c r="R472" i="2"/>
  <c r="X472" i="2"/>
  <c r="W472" i="2"/>
  <c r="S472" i="2"/>
  <c r="X593" i="2"/>
  <c r="W593" i="2"/>
  <c r="S593" i="2"/>
  <c r="R593" i="2"/>
  <c r="S308" i="2"/>
  <c r="R308" i="2"/>
  <c r="X308" i="2"/>
  <c r="W308" i="2"/>
  <c r="N289" i="2"/>
  <c r="O235" i="2"/>
  <c r="O289" i="2" s="1"/>
  <c r="X261" i="2"/>
  <c r="W261" i="2"/>
  <c r="S261" i="2"/>
  <c r="R261" i="2"/>
  <c r="W137" i="2"/>
  <c r="W71" i="2"/>
  <c r="W228" i="2"/>
  <c r="X563" i="2"/>
  <c r="W563" i="2"/>
  <c r="S563" i="2"/>
  <c r="R563" i="2"/>
  <c r="W544" i="2"/>
  <c r="X613" i="2"/>
  <c r="W613" i="2"/>
  <c r="R613" i="2"/>
  <c r="S613" i="2"/>
  <c r="X545" i="2"/>
  <c r="W545" i="2"/>
  <c r="S545" i="2"/>
  <c r="R545" i="2"/>
  <c r="X509" i="2"/>
  <c r="W509" i="2"/>
  <c r="S509" i="2"/>
  <c r="R509" i="2"/>
  <c r="X787" i="2"/>
  <c r="W787" i="2"/>
  <c r="S787" i="2"/>
  <c r="R787" i="2"/>
  <c r="X583" i="2"/>
  <c r="W583" i="2"/>
  <c r="S583" i="2"/>
  <c r="R583" i="2"/>
  <c r="X777" i="2"/>
  <c r="W777" i="2"/>
  <c r="S777" i="2"/>
  <c r="R777" i="2"/>
  <c r="W253" i="2"/>
  <c r="S253" i="2"/>
  <c r="R253" i="2"/>
  <c r="X253" i="2"/>
  <c r="W373" i="2"/>
  <c r="X373" i="2"/>
  <c r="S373" i="2"/>
  <c r="R373" i="2"/>
  <c r="S489" i="2"/>
  <c r="R489" i="2"/>
  <c r="X489" i="2"/>
  <c r="W489" i="2"/>
  <c r="X418" i="2"/>
  <c r="W418" i="2"/>
  <c r="S418" i="2"/>
  <c r="R418" i="2"/>
  <c r="R580" i="2"/>
  <c r="S580" i="2"/>
  <c r="W580" i="2"/>
  <c r="X580" i="2"/>
  <c r="Q185" i="2"/>
  <c r="P186" i="2"/>
  <c r="X653" i="2"/>
  <c r="W653" i="2"/>
  <c r="S653" i="2"/>
  <c r="R653" i="2"/>
  <c r="Q54" i="2"/>
  <c r="P63" i="2"/>
  <c r="X517" i="2"/>
  <c r="W517" i="2"/>
  <c r="S517" i="2"/>
  <c r="R517" i="2"/>
  <c r="X534" i="2"/>
  <c r="W534" i="2"/>
  <c r="S534" i="2"/>
  <c r="R534" i="2"/>
  <c r="X693" i="2"/>
  <c r="R693" i="2"/>
  <c r="W693" i="2"/>
  <c r="S693" i="2"/>
  <c r="X685" i="2"/>
  <c r="W685" i="2"/>
  <c r="S685" i="2"/>
  <c r="R685" i="2"/>
  <c r="AE233" i="2"/>
  <c r="X382" i="2"/>
  <c r="W382" i="2"/>
  <c r="S382" i="2"/>
  <c r="R382" i="2"/>
  <c r="X195" i="2"/>
  <c r="W195" i="2"/>
  <c r="S195" i="2"/>
  <c r="R195" i="2"/>
  <c r="N370" i="2"/>
  <c r="O351" i="2"/>
  <c r="O370" i="2" s="1"/>
  <c r="X155" i="2"/>
  <c r="W155" i="2"/>
  <c r="S155" i="2"/>
  <c r="R155" i="2"/>
  <c r="S240" i="2"/>
  <c r="R240" i="2"/>
  <c r="W240" i="2"/>
  <c r="X240" i="2"/>
  <c r="X55" i="2"/>
  <c r="W55" i="2"/>
  <c r="S55" i="2"/>
  <c r="R55" i="2"/>
  <c r="Q52" i="2"/>
  <c r="X51" i="2"/>
  <c r="X52" i="2" s="1"/>
  <c r="W51" i="2"/>
  <c r="W52" i="2" s="1"/>
  <c r="S51" i="2"/>
  <c r="S52" i="2" s="1"/>
  <c r="R51" i="2"/>
  <c r="R52" i="2" s="1"/>
  <c r="X417" i="2"/>
  <c r="W417" i="2"/>
  <c r="S417" i="2"/>
  <c r="R417" i="2"/>
  <c r="R192" i="2"/>
  <c r="W192" i="2"/>
  <c r="S192" i="2"/>
  <c r="X192" i="2"/>
  <c r="O54" i="2"/>
  <c r="O63" i="2" s="1"/>
  <c r="N63" i="2"/>
  <c r="N28" i="2"/>
  <c r="O26" i="2"/>
  <c r="O28" i="2" s="1"/>
  <c r="X398" i="2"/>
  <c r="W398" i="2"/>
  <c r="S398" i="2"/>
  <c r="R398" i="2"/>
  <c r="W96" i="2"/>
  <c r="W129" i="2"/>
  <c r="X316" i="2"/>
  <c r="W316" i="2"/>
  <c r="S316" i="2"/>
  <c r="R316" i="2"/>
  <c r="W72" i="2"/>
  <c r="W341" i="2"/>
  <c r="W84" i="2"/>
  <c r="X374" i="2"/>
  <c r="W374" i="2"/>
  <c r="S374" i="2"/>
  <c r="R374" i="2"/>
  <c r="W88" i="2"/>
  <c r="W165" i="2"/>
  <c r="S280" i="2"/>
  <c r="R280" i="2"/>
  <c r="X280" i="2"/>
  <c r="W280" i="2"/>
  <c r="AE713" i="2"/>
  <c r="W111" i="2"/>
  <c r="X579" i="2"/>
  <c r="W579" i="2"/>
  <c r="S579" i="2"/>
  <c r="R579" i="2"/>
  <c r="X358" i="2"/>
  <c r="W358" i="2"/>
  <c r="S358" i="2"/>
  <c r="R358" i="2"/>
  <c r="X739" i="2"/>
  <c r="W739" i="2"/>
  <c r="R739" i="2"/>
  <c r="S739" i="2"/>
  <c r="X547" i="2"/>
  <c r="W547" i="2"/>
  <c r="S547" i="2"/>
  <c r="R547" i="2"/>
  <c r="Q10" i="2"/>
  <c r="P24" i="2"/>
  <c r="X238" i="2"/>
  <c r="W238" i="2"/>
  <c r="S238" i="2"/>
  <c r="R238" i="2"/>
  <c r="S540" i="2"/>
  <c r="R540" i="2"/>
  <c r="X540" i="2"/>
  <c r="W540" i="2"/>
  <c r="X503" i="2"/>
  <c r="W503" i="2"/>
  <c r="S503" i="2"/>
  <c r="R503" i="2"/>
  <c r="R391" i="2"/>
  <c r="X391" i="2"/>
  <c r="W391" i="2"/>
  <c r="S391" i="2"/>
  <c r="X626" i="2"/>
  <c r="W626" i="2"/>
  <c r="S626" i="2"/>
  <c r="R626" i="2"/>
  <c r="S624" i="2"/>
  <c r="W624" i="2"/>
  <c r="R624" i="2"/>
  <c r="X624" i="2"/>
  <c r="X738" i="2"/>
  <c r="W738" i="2"/>
  <c r="S738" i="2"/>
  <c r="R738" i="2"/>
  <c r="X416" i="2"/>
  <c r="W416" i="2"/>
  <c r="S416" i="2"/>
  <c r="R416" i="2"/>
  <c r="X426" i="2"/>
  <c r="W426" i="2"/>
  <c r="S426" i="2"/>
  <c r="R426" i="2"/>
  <c r="W679" i="2"/>
  <c r="S679" i="2"/>
  <c r="R679" i="2"/>
  <c r="X679" i="2"/>
  <c r="X477" i="2"/>
  <c r="W477" i="2"/>
  <c r="S477" i="2"/>
  <c r="R477" i="2"/>
  <c r="X789" i="2"/>
  <c r="W789" i="2"/>
  <c r="S789" i="2"/>
  <c r="R789" i="2"/>
  <c r="S60" i="2"/>
  <c r="R60" i="2"/>
  <c r="X60" i="2"/>
  <c r="W60" i="2"/>
  <c r="S353" i="2"/>
  <c r="R353" i="2"/>
  <c r="X353" i="2"/>
  <c r="W353" i="2"/>
  <c r="S745" i="2"/>
  <c r="R745" i="2"/>
  <c r="W745" i="2"/>
  <c r="X745" i="2"/>
  <c r="W366" i="2"/>
  <c r="S366" i="2"/>
  <c r="R366" i="2"/>
  <c r="X366" i="2"/>
  <c r="X682" i="2"/>
  <c r="W682" i="2"/>
  <c r="S682" i="2"/>
  <c r="R682" i="2"/>
  <c r="O372" i="2"/>
  <c r="O392" i="2" s="1"/>
  <c r="N392" i="2"/>
  <c r="AE304" i="2"/>
  <c r="X315" i="2"/>
  <c r="R315" i="2"/>
  <c r="S315" i="2"/>
  <c r="W315" i="2"/>
  <c r="S715" i="2"/>
  <c r="S725" i="2" s="1"/>
  <c r="R715" i="2"/>
  <c r="R725" i="2" s="1"/>
  <c r="Q725" i="2"/>
  <c r="W431" i="2"/>
  <c r="S431" i="2"/>
  <c r="R431" i="2"/>
  <c r="X431" i="2"/>
  <c r="W409" i="2"/>
  <c r="S409" i="2"/>
  <c r="R409" i="2"/>
  <c r="X409" i="2"/>
  <c r="R211" i="2"/>
  <c r="X621" i="2"/>
  <c r="W621" i="2"/>
  <c r="S621" i="2"/>
  <c r="R621" i="2"/>
  <c r="X532" i="2"/>
  <c r="W532" i="2"/>
  <c r="S532" i="2"/>
  <c r="R532" i="2"/>
  <c r="X774" i="2"/>
  <c r="W774" i="2"/>
  <c r="S774" i="2"/>
  <c r="R774" i="2"/>
  <c r="X553" i="2"/>
  <c r="W553" i="2"/>
  <c r="S553" i="2"/>
  <c r="R553" i="2"/>
  <c r="X468" i="2"/>
  <c r="W468" i="2"/>
  <c r="S468" i="2"/>
  <c r="R468" i="2"/>
  <c r="X46" i="2"/>
  <c r="W46" i="2"/>
  <c r="S46" i="2"/>
  <c r="R46" i="2"/>
  <c r="X616" i="2"/>
  <c r="W616" i="2"/>
  <c r="S616" i="2"/>
  <c r="R616" i="2"/>
  <c r="W557" i="2"/>
  <c r="S557" i="2"/>
  <c r="R557" i="2"/>
  <c r="X557" i="2"/>
  <c r="X438" i="2"/>
  <c r="W438" i="2"/>
  <c r="S438" i="2"/>
  <c r="R438" i="2"/>
  <c r="R780" i="2"/>
  <c r="X780" i="2"/>
  <c r="W780" i="2"/>
  <c r="S780" i="2"/>
  <c r="P41" i="2"/>
  <c r="Q39" i="2"/>
  <c r="X490" i="2"/>
  <c r="W490" i="2"/>
  <c r="S490" i="2"/>
  <c r="R490" i="2"/>
  <c r="X494" i="2"/>
  <c r="W494" i="2"/>
  <c r="S494" i="2"/>
  <c r="R494" i="2"/>
  <c r="X247" i="2"/>
  <c r="W247" i="2"/>
  <c r="S247" i="2"/>
  <c r="R247" i="2"/>
  <c r="X640" i="2"/>
  <c r="W640" i="2"/>
  <c r="S640" i="2"/>
  <c r="R640" i="2"/>
  <c r="X555" i="2"/>
  <c r="R555" i="2"/>
  <c r="W555" i="2"/>
  <c r="S555" i="2"/>
  <c r="X766" i="2"/>
  <c r="W766" i="2"/>
  <c r="S766" i="2"/>
  <c r="R766" i="2"/>
  <c r="G814" i="2"/>
  <c r="H814" i="2"/>
  <c r="N814" i="2" s="1"/>
  <c r="N816" i="2" s="1"/>
  <c r="G808" i="2"/>
  <c r="H808" i="2"/>
  <c r="W213" i="2" l="1"/>
  <c r="X304" i="2"/>
  <c r="W715" i="2"/>
  <c r="W725" i="2" s="1"/>
  <c r="X715" i="2"/>
  <c r="X725" i="2" s="1"/>
  <c r="W73" i="2"/>
  <c r="X73" i="2"/>
  <c r="W26" i="2"/>
  <c r="W28" i="2" s="1"/>
  <c r="X325" i="2"/>
  <c r="X327" i="2" s="1"/>
  <c r="W325" i="2"/>
  <c r="W327" i="2" s="1"/>
  <c r="S325" i="2"/>
  <c r="S327" i="2" s="1"/>
  <c r="R325" i="2"/>
  <c r="R327" i="2" s="1"/>
  <c r="Q327" i="2"/>
  <c r="W233" i="2"/>
  <c r="X795" i="2"/>
  <c r="X804" i="2" s="1"/>
  <c r="W795" i="2"/>
  <c r="W804" i="2" s="1"/>
  <c r="X54" i="2"/>
  <c r="X63" i="2" s="1"/>
  <c r="W54" i="2"/>
  <c r="W63" i="2" s="1"/>
  <c r="S54" i="2"/>
  <c r="S63" i="2" s="1"/>
  <c r="R54" i="2"/>
  <c r="R63" i="2" s="1"/>
  <c r="Q63" i="2"/>
  <c r="X43" i="2"/>
  <c r="X49" i="2" s="1"/>
  <c r="W43" i="2"/>
  <c r="W49" i="2" s="1"/>
  <c r="Q49" i="2"/>
  <c r="R43" i="2"/>
  <c r="R49" i="2" s="1"/>
  <c r="S43" i="2"/>
  <c r="S49" i="2" s="1"/>
  <c r="X213" i="2"/>
  <c r="X233" i="2" s="1"/>
  <c r="R587" i="2"/>
  <c r="R704" i="2" s="1"/>
  <c r="Q704" i="2"/>
  <c r="X587" i="2"/>
  <c r="X704" i="2" s="1"/>
  <c r="W587" i="2"/>
  <c r="W704" i="2" s="1"/>
  <c r="S587" i="2"/>
  <c r="S704" i="2" s="1"/>
  <c r="X26" i="2"/>
  <c r="X28" i="2" s="1"/>
  <c r="AE706" i="2"/>
  <c r="AE727" i="2" s="1"/>
  <c r="AE791" i="2" s="1"/>
  <c r="X329" i="2"/>
  <c r="X333" i="2" s="1"/>
  <c r="W329" i="2"/>
  <c r="W333" i="2" s="1"/>
  <c r="Q333" i="2"/>
  <c r="S329" i="2"/>
  <c r="S333" i="2" s="1"/>
  <c r="R329" i="2"/>
  <c r="R333" i="2" s="1"/>
  <c r="X10" i="2"/>
  <c r="X24" i="2" s="1"/>
  <c r="W10" i="2"/>
  <c r="W24" i="2" s="1"/>
  <c r="R10" i="2"/>
  <c r="R24" i="2" s="1"/>
  <c r="S10" i="2"/>
  <c r="S24" i="2" s="1"/>
  <c r="Q24" i="2"/>
  <c r="W321" i="2"/>
  <c r="W323" i="2" s="1"/>
  <c r="X321" i="2"/>
  <c r="X323" i="2" s="1"/>
  <c r="S321" i="2"/>
  <c r="S323" i="2" s="1"/>
  <c r="R321" i="2"/>
  <c r="R323" i="2" s="1"/>
  <c r="Q323" i="2"/>
  <c r="Q201" i="2"/>
  <c r="X188" i="2"/>
  <c r="X201" i="2" s="1"/>
  <c r="W188" i="2"/>
  <c r="W201" i="2" s="1"/>
  <c r="S188" i="2"/>
  <c r="S201" i="2" s="1"/>
  <c r="R188" i="2"/>
  <c r="R201" i="2" s="1"/>
  <c r="Q289" i="2"/>
  <c r="X235" i="2"/>
  <c r="X289" i="2" s="1"/>
  <c r="W235" i="2"/>
  <c r="W289" i="2" s="1"/>
  <c r="S235" i="2"/>
  <c r="S289" i="2" s="1"/>
  <c r="R235" i="2"/>
  <c r="R289" i="2" s="1"/>
  <c r="X335" i="2"/>
  <c r="X349" i="2" s="1"/>
  <c r="W335" i="2"/>
  <c r="W349" i="2" s="1"/>
  <c r="S335" i="2"/>
  <c r="S349" i="2" s="1"/>
  <c r="R335" i="2"/>
  <c r="R349" i="2" s="1"/>
  <c r="Q349" i="2"/>
  <c r="W132" i="2"/>
  <c r="X132" i="2"/>
  <c r="W208" i="2"/>
  <c r="W211" i="2" s="1"/>
  <c r="O211" i="2"/>
  <c r="O706" i="2" s="1"/>
  <c r="O727" i="2" s="1"/>
  <c r="O791" i="2" s="1"/>
  <c r="X208" i="2"/>
  <c r="X211" i="2" s="1"/>
  <c r="Q41" i="2"/>
  <c r="X39" i="2"/>
  <c r="X41" i="2" s="1"/>
  <c r="W39" i="2"/>
  <c r="W41" i="2" s="1"/>
  <c r="S39" i="2"/>
  <c r="S41" i="2" s="1"/>
  <c r="R39" i="2"/>
  <c r="R41" i="2" s="1"/>
  <c r="N706" i="2"/>
  <c r="N727" i="2" s="1"/>
  <c r="N791" i="2" s="1"/>
  <c r="W304" i="2"/>
  <c r="W37" i="2"/>
  <c r="Q790" i="2"/>
  <c r="X729" i="2"/>
  <c r="X790" i="2" s="1"/>
  <c r="W729" i="2"/>
  <c r="W790" i="2" s="1"/>
  <c r="S729" i="2"/>
  <c r="S790" i="2" s="1"/>
  <c r="R729" i="2"/>
  <c r="R790" i="2" s="1"/>
  <c r="S372" i="2"/>
  <c r="S392" i="2" s="1"/>
  <c r="R372" i="2"/>
  <c r="R392" i="2" s="1"/>
  <c r="X372" i="2"/>
  <c r="X392" i="2" s="1"/>
  <c r="W372" i="2"/>
  <c r="W392" i="2" s="1"/>
  <c r="Q392" i="2"/>
  <c r="Q713" i="2"/>
  <c r="X708" i="2"/>
  <c r="X713" i="2" s="1"/>
  <c r="W708" i="2"/>
  <c r="W713" i="2" s="1"/>
  <c r="S708" i="2"/>
  <c r="S713" i="2" s="1"/>
  <c r="R708" i="2"/>
  <c r="R713" i="2" s="1"/>
  <c r="W180" i="2"/>
  <c r="Q370" i="2"/>
  <c r="X351" i="2"/>
  <c r="X370" i="2" s="1"/>
  <c r="W351" i="2"/>
  <c r="W370" i="2" s="1"/>
  <c r="S351" i="2"/>
  <c r="S370" i="2" s="1"/>
  <c r="R351" i="2"/>
  <c r="R370" i="2" s="1"/>
  <c r="Q186" i="2"/>
  <c r="X185" i="2"/>
  <c r="X186" i="2" s="1"/>
  <c r="W185" i="2"/>
  <c r="W186" i="2" s="1"/>
  <c r="R185" i="2"/>
  <c r="R186" i="2" s="1"/>
  <c r="S185" i="2"/>
  <c r="S186" i="2" s="1"/>
  <c r="X180" i="2"/>
  <c r="Q319" i="2"/>
  <c r="X306" i="2"/>
  <c r="X319" i="2" s="1"/>
  <c r="W306" i="2"/>
  <c r="W319" i="2" s="1"/>
  <c r="S306" i="2"/>
  <c r="S319" i="2" s="1"/>
  <c r="R306" i="2"/>
  <c r="R319" i="2" s="1"/>
  <c r="Q205" i="2"/>
  <c r="W203" i="2"/>
  <c r="W205" i="2" s="1"/>
  <c r="S203" i="2"/>
  <c r="S205" i="2" s="1"/>
  <c r="X203" i="2"/>
  <c r="X205" i="2" s="1"/>
  <c r="R203" i="2"/>
  <c r="R205" i="2" s="1"/>
  <c r="S73" i="2"/>
  <c r="Q585" i="2"/>
  <c r="X397" i="2"/>
  <c r="X585" i="2" s="1"/>
  <c r="W397" i="2"/>
  <c r="W585" i="2" s="1"/>
  <c r="S397" i="2"/>
  <c r="S585" i="2" s="1"/>
  <c r="R397" i="2"/>
  <c r="R585" i="2" s="1"/>
  <c r="Q395" i="2"/>
  <c r="X394" i="2"/>
  <c r="X395" i="2" s="1"/>
  <c r="W394" i="2"/>
  <c r="W395" i="2" s="1"/>
  <c r="S394" i="2"/>
  <c r="S395" i="2" s="1"/>
  <c r="R394" i="2"/>
  <c r="R395" i="2" s="1"/>
  <c r="R180" i="2"/>
  <c r="R73" i="2"/>
  <c r="P706" i="2"/>
  <c r="P727" i="2" s="1"/>
  <c r="P791" i="2" s="1"/>
  <c r="O814" i="2"/>
  <c r="I814" i="2"/>
  <c r="I808" i="2"/>
  <c r="Q3" i="2"/>
  <c r="Q2" i="2"/>
  <c r="R706" i="2" l="1"/>
  <c r="R727" i="2" s="1"/>
  <c r="R791" i="2" s="1"/>
  <c r="Q706" i="2"/>
  <c r="Q727" i="2" s="1"/>
  <c r="Q791" i="2" s="1"/>
  <c r="X706" i="2"/>
  <c r="X727" i="2" s="1"/>
  <c r="X791" i="2" s="1"/>
  <c r="W706" i="2"/>
  <c r="W727" i="2" s="1"/>
  <c r="W791" i="2" s="1"/>
  <c r="S706" i="2"/>
  <c r="S727" i="2" s="1"/>
  <c r="S791" i="2" s="1"/>
  <c r="AE794" i="2"/>
  <c r="AE804" i="2" s="1"/>
  <c r="N808" i="2"/>
  <c r="N810" i="2" s="1"/>
  <c r="O808" i="2" l="1"/>
  <c r="AE813" i="2"/>
  <c r="AE816" i="2" s="1"/>
  <c r="M4" i="2"/>
  <c r="AE807" i="2" l="1"/>
  <c r="AE810" i="2" s="1"/>
  <c r="O794" i="2"/>
  <c r="O804" i="2" s="1"/>
  <c r="O807" i="2" l="1"/>
  <c r="O810" i="2" s="1"/>
  <c r="M2" i="2"/>
  <c r="M5" i="2" s="1"/>
  <c r="O813" i="2" l="1"/>
  <c r="O816" i="2" s="1"/>
  <c r="O3" i="2"/>
  <c r="O2" i="2"/>
  <c r="M3" i="2"/>
  <c r="S2" i="2"/>
</calcChain>
</file>

<file path=xl/sharedStrings.xml><?xml version="1.0" encoding="utf-8"?>
<sst xmlns="http://schemas.openxmlformats.org/spreadsheetml/2006/main" count="1745" uniqueCount="1433">
  <si>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</si>
  <si>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</si>
  <si>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</si>
  <si>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</si>
  <si>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</si>
  <si>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</si>
  <si>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</si>
  <si>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</si>
  <si>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</si>
  <si>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</si>
  <si>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</si>
  <si>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</si>
  <si>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</si>
  <si>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</si>
  <si>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</si>
  <si>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</si>
  <si>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</si>
  <si>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</si>
  <si>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% 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</si>
  <si>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</si>
  <si>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</si>
  <si>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</si>
  <si>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</si>
  <si>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</si>
  <si>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</si>
  <si>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</si>
  <si>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</si>
  <si>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</si>
  <si>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</si>
  <si>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</si>
  <si>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</si>
  <si>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</si>
  <si>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</si>
  <si>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</si>
  <si>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</si>
  <si>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</si>
  <si>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</si>
  <si>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</si>
  <si>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</si>
  <si>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</si>
  <si>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</si>
  <si>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</si>
  <si>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</si>
  <si>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</si>
  <si>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</si>
  <si>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</si>
  <si>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</si>
  <si>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</si>
  <si>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</si>
  <si>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</si>
  <si>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</si>
  <si>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</si>
  <si>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</si>
  <si>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</si>
  <si>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</si>
  <si>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</si>
  <si>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</si>
  <si>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</si>
  <si>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</si>
  <si>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</si>
  <si>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</si>
  <si>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</si>
  <si>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</si>
  <si>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</si>
  <si>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</si>
  <si>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</si>
  <si>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</si>
  <si>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</si>
  <si>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</si>
  <si>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</si>
  <si>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</si>
  <si>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</si>
  <si>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</si>
  <si>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</si>
  <si>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</si>
  <si>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</si>
  <si>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</si>
  <si>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</si>
  <si>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</si>
  <si>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</si>
  <si>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</si>
  <si>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</si>
  <si>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</si>
  <si>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</si>
  <si>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</si>
  <si>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</si>
  <si>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</si>
  <si>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</si>
  <si>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</si>
  <si>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</si>
  <si>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</si>
  <si>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</si>
  <si>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</si>
  <si>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</si>
  <si>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</si>
  <si>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</si>
  <si>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</si>
  <si>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</si>
  <si>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</si>
  <si>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</si>
  <si>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</si>
  <si>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</si>
  <si>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</si>
  <si>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</si>
  <si>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</si>
  <si>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</si>
  <si>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</si>
  <si>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</si>
  <si>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</si>
  <si>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</si>
  <si>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</si>
  <si>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</si>
  <si>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</si>
  <si>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</si>
  <si>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</si>
  <si>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</si>
  <si>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</si>
  <si>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</si>
  <si>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</si>
  <si>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</si>
  <si>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</si>
  <si>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</si>
  <si>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</si>
  <si>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</si>
  <si>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</si>
  <si>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</si>
  <si>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</si>
  <si>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</si>
  <si>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</si>
  <si>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</si>
  <si>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</si>
  <si>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</si>
  <si>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</si>
  <si>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</si>
  <si>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</si>
  <si>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</si>
  <si>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</si>
  <si>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</si>
  <si>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</si>
  <si>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</si>
  <si>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</si>
  <si>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</si>
  <si>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</si>
  <si>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</si>
  <si>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</si>
  <si>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</si>
  <si>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</si>
  <si>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</si>
  <si>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</si>
  <si>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</si>
  <si>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</si>
  <si>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</si>
  <si>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</si>
  <si>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</si>
  <si>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</si>
  <si>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</si>
  <si>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</si>
  <si>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</si>
  <si>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</si>
  <si>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</si>
  <si>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</si>
  <si>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</si>
  <si>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</si>
  <si>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</si>
  <si>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</si>
  <si>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</si>
  <si>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</si>
  <si>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</si>
  <si>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</si>
  <si>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</si>
  <si>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</si>
  <si>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</si>
  <si>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</si>
  <si>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</si>
  <si>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</si>
  <si>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</si>
  <si>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</si>
  <si>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</si>
  <si>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</si>
  <si>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</si>
  <si>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</si>
  <si>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</si>
  <si>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</si>
  <si>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</si>
  <si>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</si>
  <si>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</si>
  <si>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</si>
  <si>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</si>
  <si>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</si>
  <si>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</si>
  <si>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</si>
  <si>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</si>
  <si>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</si>
  <si>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</si>
  <si>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</si>
  <si>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</si>
  <si>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</si>
  <si>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</si>
  <si>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</si>
  <si>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</si>
  <si>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</si>
  <si>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</si>
  <si>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</si>
  <si>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</si>
  <si>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</si>
  <si>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</si>
  <si>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</si>
  <si>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</si>
  <si>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</si>
  <si>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</si>
  <si>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</si>
  <si>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</si>
  <si>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</si>
  <si>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</si>
  <si>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</si>
  <si>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</si>
  <si>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</si>
  <si>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</si>
  <si>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</si>
  <si>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</si>
  <si>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</si>
  <si>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</si>
  <si>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</si>
  <si>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</si>
  <si>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</si>
  <si>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</si>
  <si>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</si>
  <si>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</si>
  <si>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</si>
  <si>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</si>
  <si>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</si>
  <si>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</si>
  <si>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</si>
  <si>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</si>
  <si>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</si>
  <si>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</si>
  <si>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</si>
  <si>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</si>
  <si>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</si>
  <si>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</si>
  <si>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</si>
  <si>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</si>
  <si>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</si>
  <si>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</si>
  <si>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</si>
  <si>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</si>
  <si>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</si>
  <si>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</si>
  <si>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</si>
  <si>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</si>
  <si>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</si>
  <si>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</si>
  <si>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</si>
  <si>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</si>
  <si>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</si>
  <si>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</si>
  <si>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</si>
  <si>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</si>
  <si>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</si>
  <si>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</si>
  <si>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</si>
  <si>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</si>
  <si>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</si>
  <si>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</si>
  <si>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</si>
  <si>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</si>
  <si>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</si>
  <si>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</si>
  <si>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</si>
  <si>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</si>
  <si>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</si>
  <si>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</si>
  <si>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</si>
  <si>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</si>
  <si>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</si>
  <si>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</si>
  <si>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</si>
  <si>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</si>
  <si>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</si>
  <si>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</si>
  <si>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</si>
  <si>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</si>
  <si>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</si>
  <si>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</si>
  <si>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</si>
  <si>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</si>
  <si>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</si>
  <si>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</si>
  <si>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</si>
  <si>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</si>
  <si>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</si>
  <si>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</si>
  <si>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</si>
  <si>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</si>
  <si>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</si>
  <si>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</si>
  <si>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</si>
  <si>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</si>
  <si>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</si>
  <si>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</si>
  <si>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</si>
  <si>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</si>
  <si>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</si>
  <si>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</si>
  <si>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</si>
  <si>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</si>
  <si>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</si>
  <si>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</si>
  <si>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</si>
  <si>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</si>
  <si>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</si>
  <si>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</si>
  <si>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</si>
  <si>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</si>
  <si>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</si>
  <si>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</si>
  <si>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</si>
  <si>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</si>
  <si>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</si>
  <si>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</si>
  <si>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</si>
  <si>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</si>
  <si>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</si>
  <si>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</si>
  <si>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</si>
  <si>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</si>
  <si>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</si>
  <si>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</si>
  <si>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</si>
  <si>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</si>
  <si>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</si>
  <si>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</si>
  <si>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</si>
  <si>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</si>
  <si>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</si>
  <si>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</si>
  <si>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</si>
  <si>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</si>
  <si>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</si>
  <si>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</si>
  <si>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</si>
  <si>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</si>
  <si>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</si>
  <si>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</si>
  <si>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</si>
  <si>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</si>
  <si>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</si>
  <si>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</si>
  <si>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</si>
  <si>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</si>
  <si>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</si>
  <si>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</si>
  <si>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</si>
  <si>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</si>
  <si>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</si>
  <si>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</si>
  <si>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</si>
  <si>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</si>
  <si>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</si>
  <si>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</si>
  <si>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</si>
  <si>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</si>
  <si>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</si>
  <si>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</si>
  <si>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</si>
  <si>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</si>
  <si>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</si>
  <si>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</si>
  <si>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</si>
  <si>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</si>
  <si>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</si>
  <si>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</si>
  <si>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LONG GILT FUTURE  Mar18</t>
  </si>
  <si>
    <t>JPN 10Y Bond(Ose) Mar18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</si>
  <si>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</si>
  <si>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</si>
  <si>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</si>
  <si>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</si>
  <si>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</si>
  <si>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</si>
  <si>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</si>
  <si>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</si>
  <si>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</si>
  <si>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</si>
  <si>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</si>
  <si>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</si>
  <si>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</si>
  <si>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</si>
  <si>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</si>
  <si>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</si>
  <si>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</si>
  <si>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</si>
  <si>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</si>
  <si>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</si>
  <si>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</si>
  <si>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</si>
  <si>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</si>
  <si>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</si>
  <si>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</si>
  <si>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</si>
  <si>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</si>
  <si>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</si>
  <si>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</si>
  <si>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ROLLS-ROYCE HOLDINGS PLC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</si>
  <si>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</si>
  <si>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</si>
  <si>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</si>
  <si>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</si>
  <si>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</si>
  <si>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</si>
  <si>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</si>
  <si>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</si>
  <si>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</si>
  <si>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</si>
  <si>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</si>
  <si>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KONINKLIJKE PHILIPS NV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</si>
  <si>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</si>
  <si>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</si>
  <si>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</si>
  <si>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</si>
  <si>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</si>
  <si>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</si>
  <si>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</si>
  <si>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</si>
  <si>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</si>
  <si>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</si>
  <si>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</si>
  <si>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</si>
  <si>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</si>
  <si>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</si>
  <si>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</si>
  <si>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</si>
  <si>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WIRECARD AG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</si>
  <si>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</si>
  <si>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</si>
  <si>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</si>
  <si>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</si>
  <si>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</si>
  <si>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</si>
  <si>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</si>
  <si>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</si>
  <si>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</si>
  <si>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</si>
  <si>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</si>
  <si>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</si>
  <si>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</si>
  <si>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</si>
  <si>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</si>
  <si>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</si>
  <si>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</si>
  <si>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</si>
  <si>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</si>
  <si>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</si>
  <si>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</si>
  <si>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</si>
  <si>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WILLIAM DEMANT HOLDING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</si>
  <si>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</si>
  <si>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</si>
  <si>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</si>
  <si>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</si>
  <si>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</si>
  <si>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</si>
  <si>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</si>
  <si>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</si>
  <si>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</si>
  <si>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</si>
  <si>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</si>
  <si>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</si>
  <si>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</si>
  <si>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</si>
  <si>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</si>
  <si>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</si>
  <si>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</si>
  <si>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</si>
  <si>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</si>
  <si>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</si>
  <si>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</si>
  <si>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</si>
  <si>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</si>
  <si>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</si>
  <si>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</si>
  <si>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</si>
  <si>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</si>
  <si>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</si>
  <si>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</si>
  <si>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</si>
  <si>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</si>
  <si>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</si>
  <si>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</si>
  <si>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</si>
  <si>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</si>
  <si>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</si>
  <si>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</si>
  <si>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</si>
  <si>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</si>
  <si>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</si>
  <si>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</si>
  <si>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</si>
  <si>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</si>
  <si>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</si>
  <si>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</si>
  <si>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</si>
  <si>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</si>
  <si>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</si>
  <si>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</si>
  <si>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</si>
  <si>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</si>
  <si>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</si>
  <si>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</si>
  <si>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</si>
  <si>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</si>
  <si>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</si>
  <si>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</si>
  <si>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</si>
  <si>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</si>
  <si>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</si>
  <si>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</si>
  <si>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</si>
  <si>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</si>
  <si>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</si>
  <si>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</si>
  <si>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</si>
  <si>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</si>
  <si>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</si>
  <si>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</si>
  <si>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</si>
  <si>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</si>
  <si>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</si>
  <si>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</si>
  <si>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</si>
  <si>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</si>
  <si>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</si>
  <si>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</si>
  <si>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</si>
  <si>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</si>
  <si>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</si>
  <si>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</si>
  <si>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</si>
  <si>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</si>
  <si>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Long Gilt Future Mar18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</si>
  <si>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</si>
  <si>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</si>
  <si>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</si>
  <si>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</si>
  <si>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</si>
  <si>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</si>
  <si>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</si>
  <si>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</si>
  <si>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</si>
  <si>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</si>
  <si>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</si>
  <si>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</si>
  <si>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</si>
  <si>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</si>
  <si>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</si>
  <si>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</si>
  <si>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</si>
  <si>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</si>
  <si>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</si>
  <si>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</si>
  <si>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</si>
  <si>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</si>
  <si>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</si>
  <si>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</si>
  <si>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</si>
  <si>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X US Equity</t>
  </si>
  <si>
    <t>United States Steel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</si>
  <si>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</si>
  <si>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</si>
  <si>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</si>
  <si>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</si>
  <si>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</si>
  <si>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</si>
  <si>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</si>
  <si>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</si>
  <si>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</si>
  <si>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</si>
  <si>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</si>
  <si>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</si>
  <si>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</si>
  <si>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</si>
  <si>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</si>
  <si>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</si>
  <si>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</si>
  <si>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</si>
  <si>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</si>
  <si>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</si>
  <si>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AGFA GEVAERT NV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</si>
  <si>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</si>
  <si>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</si>
  <si>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</si>
  <si>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</si>
  <si>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</si>
  <si>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</si>
  <si>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</si>
  <si>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</si>
  <si>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</si>
  <si>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</si>
  <si>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</si>
  <si>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</si>
  <si>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</si>
  <si>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</si>
  <si>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</si>
  <si>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</si>
  <si>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</si>
  <si>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</si>
  <si>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</si>
  <si>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</si>
  <si>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</si>
  <si>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</si>
  <si>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</si>
  <si>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</si>
  <si>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</si>
  <si>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</si>
  <si>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</si>
  <si>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</si>
  <si>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</si>
  <si>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</si>
  <si>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</si>
  <si>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</si>
  <si>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</si>
  <si>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</si>
  <si>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</si>
  <si>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</si>
  <si>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</si>
  <si>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</si>
  <si>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</si>
  <si>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</si>
  <si>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</si>
  <si>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</si>
  <si>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</si>
  <si>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</si>
  <si>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</si>
  <si>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</si>
  <si>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</si>
  <si>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</si>
  <si>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</si>
  <si>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</si>
  <si>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</si>
  <si>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</si>
  <si>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</si>
  <si>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</si>
  <si>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</si>
  <si>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</si>
  <si>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</si>
  <si>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</si>
  <si>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</si>
  <si>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</si>
  <si>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</si>
  <si>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</si>
  <si>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</si>
  <si>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</si>
  <si>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</si>
  <si>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</si>
  <si>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</si>
  <si>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</si>
  <si>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</si>
  <si>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</si>
  <si>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</si>
  <si>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</si>
  <si>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</si>
  <si>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</si>
  <si>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</si>
  <si>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</si>
  <si>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</si>
  <si>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</si>
  <si>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</si>
  <si>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</si>
  <si>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FROMAGERIES BEL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</si>
  <si>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</si>
  <si>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</si>
  <si>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</si>
  <si>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</si>
  <si>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</si>
  <si>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</si>
  <si>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</si>
  <si>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</si>
  <si>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</si>
  <si>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</si>
  <si>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</si>
  <si>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</si>
  <si>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</si>
  <si>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</si>
  <si>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</si>
  <si>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</si>
  <si>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</si>
  <si>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</si>
  <si>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</si>
  <si>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</si>
  <si>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</si>
  <si>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</si>
  <si>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</si>
  <si>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</si>
  <si>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</si>
  <si>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</si>
  <si>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</si>
  <si>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</si>
  <si>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</si>
  <si>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</si>
  <si>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</si>
  <si>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</si>
  <si>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</si>
  <si>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</si>
  <si>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</si>
  <si>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</si>
  <si>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</si>
  <si>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</si>
  <si>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</si>
  <si>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</si>
  <si>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</si>
  <si>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</si>
  <si>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</si>
  <si>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</si>
  <si>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</si>
  <si>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</si>
  <si>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</si>
  <si>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</si>
  <si>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</si>
  <si>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</si>
  <si>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</si>
  <si>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</si>
  <si>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ACERINOX SA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</si>
  <si>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</si>
  <si>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</si>
  <si>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</si>
  <si>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</si>
  <si>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</si>
  <si>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</si>
  <si>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</si>
  <si>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</si>
  <si>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</si>
  <si>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</si>
  <si>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</si>
  <si>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</si>
  <si>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</si>
  <si>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</si>
  <si>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</si>
  <si>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</si>
  <si>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</si>
  <si>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</si>
  <si>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</si>
  <si>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</si>
  <si>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</si>
  <si>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</si>
  <si>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</si>
  <si>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</si>
  <si>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</si>
  <si>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</si>
  <si>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</si>
  <si>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</si>
  <si>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</si>
  <si>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</si>
  <si>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</si>
  <si>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</si>
  <si>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</si>
  <si>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</si>
  <si>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</si>
  <si>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</si>
  <si>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</si>
  <si>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</si>
  <si>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</si>
  <si>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</si>
  <si>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</si>
  <si>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</si>
  <si>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</si>
  <si>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</si>
  <si>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</si>
  <si>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</si>
  <si>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</si>
  <si>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</si>
  <si>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</si>
  <si>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AIR BERLIN PLC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</si>
  <si>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</si>
  <si>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</si>
  <si>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</si>
  <si>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</si>
  <si>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</si>
  <si>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</si>
  <si>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</si>
  <si>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</si>
  <si>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</si>
  <si>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</si>
  <si>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</si>
  <si>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</si>
  <si>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</si>
  <si>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</si>
  <si>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</si>
  <si>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</si>
  <si>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</si>
  <si>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</si>
  <si>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</si>
  <si>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</si>
  <si>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</si>
  <si>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</si>
  <si>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</si>
  <si>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RHEINMETALL AG</t>
  </si>
  <si>
    <t>RHOEN-KLINIKUM AG</t>
  </si>
  <si>
    <t>RWE</t>
  </si>
  <si>
    <t>SGL CARBON AG</t>
  </si>
  <si>
    <t>Siemens</t>
  </si>
  <si>
    <t>SOFTWARE AG-BEARER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</si>
  <si>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</si>
  <si>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</si>
  <si>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</si>
  <si>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</si>
  <si>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</si>
  <si>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</si>
  <si>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</si>
  <si>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</si>
  <si>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</si>
  <si>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</si>
  <si>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</si>
  <si>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</si>
  <si>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</si>
  <si>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</si>
  <si>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</si>
  <si>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</si>
  <si>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</si>
  <si>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</si>
  <si>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</si>
  <si>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</si>
  <si>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</si>
  <si>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</si>
  <si>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</si>
  <si>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</si>
  <si>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</si>
  <si>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</si>
  <si>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</si>
  <si>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</si>
  <si>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</si>
  <si>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</si>
  <si>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</si>
  <si>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</si>
  <si>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</si>
  <si>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</si>
  <si>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</si>
  <si>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</si>
  <si>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</si>
  <si>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</si>
  <si>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</si>
  <si>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</si>
  <si>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</si>
  <si>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</si>
  <si>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</si>
  <si>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</si>
  <si>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ACEA SpA</t>
  </si>
  <si>
    <t>Banca Monte dei Paschi di Siena</t>
  </si>
  <si>
    <t>Cerved Information Solutions</t>
  </si>
  <si>
    <t>CNH Industrial</t>
  </si>
  <si>
    <t>CREDITO EMILIANO SPA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</si>
  <si>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</si>
  <si>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</si>
  <si>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</si>
  <si>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</si>
  <si>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</si>
  <si>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</si>
  <si>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</si>
  <si>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</si>
  <si>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</si>
  <si>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</si>
  <si>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</si>
  <si>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</si>
  <si>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</si>
  <si>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</si>
  <si>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</si>
  <si>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</si>
  <si>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</si>
  <si>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</si>
  <si>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</si>
  <si>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</si>
  <si>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</si>
  <si>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</si>
  <si>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</si>
  <si>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</si>
  <si>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</si>
  <si>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</si>
  <si>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</si>
  <si>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</si>
  <si>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</si>
  <si>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</si>
  <si>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</si>
  <si>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</si>
  <si>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</si>
  <si>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</si>
  <si>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</si>
  <si>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</si>
  <si>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</si>
  <si>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</si>
  <si>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</si>
  <si>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</si>
  <si>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</si>
  <si>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</si>
  <si>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</si>
  <si>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</si>
  <si>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</si>
  <si>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</si>
  <si>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</si>
  <si>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</si>
  <si>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</si>
  <si>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</si>
  <si>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</si>
  <si>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</si>
  <si>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</si>
  <si>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</si>
  <si>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</si>
  <si>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</si>
  <si>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</si>
  <si>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</si>
  <si>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</si>
  <si>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</si>
  <si>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</si>
  <si>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</si>
  <si>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</si>
  <si>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</si>
  <si>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</si>
  <si>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</si>
  <si>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</si>
  <si>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</si>
  <si>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</si>
  <si>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</si>
  <si>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</si>
  <si>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</si>
  <si>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</si>
  <si>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BANK OF COMMUNICATIONS CO-H</t>
  </si>
  <si>
    <t>China Construction Bank</t>
  </si>
  <si>
    <t>GUANGZHOU SHIPYARD INTL CO-H</t>
  </si>
  <si>
    <t>CHINA COSCO HOLDINGS-H</t>
  </si>
  <si>
    <t>Daifuku</t>
  </si>
  <si>
    <t>Dai-ichi Life</t>
  </si>
  <si>
    <t>DMG Mori</t>
  </si>
  <si>
    <t>EDION CORP</t>
  </si>
  <si>
    <t>FANUC</t>
  </si>
  <si>
    <t>Goldcrest Co Ltd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</si>
  <si>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</si>
  <si>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</si>
  <si>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</si>
  <si>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</si>
  <si>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</si>
  <si>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</si>
  <si>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</si>
  <si>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</si>
  <si>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</si>
  <si>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</si>
  <si>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</si>
  <si>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</si>
  <si>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</si>
  <si>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</si>
  <si>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</si>
  <si>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</si>
  <si>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NINE DRAGONS PAPER HOLDINGS</t>
  </si>
  <si>
    <t>NIPPON SHEET GLASS CO LTD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</si>
  <si>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</si>
  <si>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</si>
  <si>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</si>
  <si>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</si>
  <si>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</si>
  <si>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</si>
  <si>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</si>
  <si>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</si>
  <si>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</si>
  <si>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</si>
  <si>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</si>
  <si>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</si>
  <si>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</si>
  <si>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</si>
  <si>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</si>
  <si>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</si>
  <si>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</si>
  <si>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</si>
  <si>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</si>
  <si>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FUJIAN ZIJIN MINING INDUST-H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</si>
  <si>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</si>
  <si>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</si>
  <si>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</si>
  <si>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</si>
  <si>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</si>
  <si>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</si>
  <si>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</si>
  <si>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</si>
  <si>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</si>
  <si>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</si>
  <si>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</si>
  <si>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</si>
  <si>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</si>
  <si>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</si>
  <si>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</si>
  <si>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</si>
  <si>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</si>
  <si>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</si>
  <si>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</si>
  <si>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</si>
  <si>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</si>
  <si>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</si>
  <si>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</si>
  <si>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</si>
  <si>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</si>
  <si>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</si>
  <si>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</si>
  <si>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</si>
  <si>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</si>
  <si>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</si>
  <si>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</si>
  <si>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</si>
  <si>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</si>
  <si>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</si>
  <si>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</si>
  <si>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</si>
  <si>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</si>
  <si>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</si>
  <si>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</si>
  <si>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</si>
  <si>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</si>
  <si>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</si>
  <si>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</si>
  <si>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</si>
  <si>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</si>
  <si>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SSAB SVENSKT STAL AB-SER A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</si>
  <si>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</si>
  <si>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</si>
  <si>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</si>
  <si>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</si>
  <si>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</si>
  <si>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</si>
  <si>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</si>
  <si>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</si>
  <si>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</si>
  <si>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</si>
  <si>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</si>
  <si>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</si>
  <si>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</si>
  <si>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</si>
  <si>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</si>
  <si>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</si>
  <si>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</si>
  <si>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</si>
  <si>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</si>
  <si>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</si>
  <si>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</si>
  <si>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</si>
  <si>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</si>
  <si>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</si>
  <si>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</si>
  <si>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</si>
  <si>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</si>
  <si>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</si>
  <si>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</si>
  <si>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</si>
  <si>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</si>
  <si>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</si>
  <si>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</si>
  <si>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</si>
  <si>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</si>
  <si>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</si>
  <si>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</si>
  <si>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</si>
  <si>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</si>
  <si>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</si>
  <si>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</si>
  <si>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</si>
  <si>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</si>
  <si>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</si>
  <si>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</si>
  <si>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</si>
  <si>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</si>
  <si>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</si>
  <si>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</si>
  <si>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</si>
  <si>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</si>
  <si>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</si>
  <si>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</si>
  <si>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</si>
  <si>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</si>
  <si>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</si>
  <si>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</si>
  <si>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</si>
  <si>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</si>
  <si>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</si>
  <si>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</si>
  <si>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</si>
  <si>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</si>
  <si>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</si>
  <si>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</si>
  <si>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</si>
  <si>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</si>
  <si>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</si>
  <si>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</si>
  <si>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</si>
  <si>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</si>
  <si>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</si>
  <si>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</si>
  <si>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</si>
  <si>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</si>
  <si>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</si>
  <si>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</si>
  <si>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</si>
  <si>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</si>
  <si>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</si>
  <si>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</si>
  <si>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</si>
  <si>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</si>
  <si>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</si>
  <si>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</si>
  <si>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</si>
  <si>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</si>
  <si>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</si>
  <si>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</si>
  <si>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</si>
  <si>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</si>
  <si>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</si>
  <si>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</si>
  <si>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</si>
  <si>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</si>
  <si>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</si>
  <si>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</si>
  <si>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</si>
  <si>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</si>
  <si>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</si>
  <si>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</si>
  <si>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</si>
  <si>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</si>
  <si>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</si>
  <si>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</si>
  <si>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</si>
  <si>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</si>
  <si>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</si>
  <si>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</si>
  <si>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</si>
  <si>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</si>
  <si>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</si>
  <si>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</si>
  <si>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</si>
  <si>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</si>
  <si>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</si>
  <si>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</si>
  <si>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</si>
  <si>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</si>
  <si>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</si>
  <si>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</si>
  <si>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</si>
  <si>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</si>
  <si>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</si>
  <si>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</si>
  <si>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</si>
  <si>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</si>
  <si>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</si>
  <si>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</si>
  <si>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iShares MSCI Emerging Markets ETF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</si>
  <si>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</si>
  <si>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</si>
  <si>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</si>
  <si>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</si>
  <si>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</si>
  <si>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</si>
  <si>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</si>
  <si>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</si>
  <si>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</si>
  <si>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</si>
  <si>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</si>
  <si>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</si>
  <si>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</si>
  <si>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</si>
  <si>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</si>
  <si>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</si>
  <si>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</si>
  <si>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</si>
  <si>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</si>
  <si>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</si>
  <si>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</si>
  <si>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</si>
  <si>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GEDEON RICHTER RT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</si>
  <si>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</si>
  <si>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</si>
  <si>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</si>
  <si>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</si>
  <si>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</si>
  <si>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</si>
  <si>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</si>
  <si>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</si>
  <si>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</si>
  <si>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</si>
  <si>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</si>
  <si>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</si>
  <si>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</si>
  <si>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</si>
  <si>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</si>
  <si>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</si>
  <si>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</si>
  <si>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</si>
  <si>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</si>
  <si>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</si>
  <si>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</si>
  <si>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BIRG ID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</si>
  <si>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</si>
  <si>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</si>
  <si>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</si>
  <si>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</si>
  <si>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</si>
  <si>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</si>
  <si>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</si>
  <si>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</si>
  <si>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</si>
  <si>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</si>
  <si>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</si>
  <si>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</si>
  <si>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</si>
  <si>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</si>
  <si>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</si>
  <si>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</si>
  <si>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</si>
  <si>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</si>
  <si>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</si>
  <si>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</si>
  <si>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</si>
  <si>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</si>
  <si>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</si>
  <si>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</si>
  <si>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</si>
  <si>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</si>
  <si>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</si>
  <si>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</si>
  <si>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</si>
  <si>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</si>
  <si>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</si>
  <si>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</si>
  <si>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</si>
  <si>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</si>
  <si>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</si>
  <si>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</si>
  <si>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</si>
  <si>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</si>
  <si>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</si>
  <si>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</si>
  <si>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</si>
  <si>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</si>
  <si>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</si>
  <si>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</si>
  <si>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</si>
  <si>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</si>
  <si>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</si>
  <si>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</si>
  <si>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</si>
  <si>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</si>
  <si>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</si>
  <si>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</si>
  <si>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</si>
  <si>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</si>
  <si>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</si>
  <si>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</si>
  <si>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</si>
  <si>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LCL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</si>
  <si>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</si>
  <si>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</si>
  <si>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</si>
  <si>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</si>
  <si>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</si>
  <si>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</si>
  <si>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</si>
  <si>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</si>
  <si>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</si>
  <si>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</si>
  <si>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</si>
  <si>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</si>
  <si>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</si>
  <si>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</si>
  <si>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</si>
  <si>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</si>
  <si>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</si>
  <si>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</si>
  <si>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</si>
  <si>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</si>
  <si>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</si>
  <si>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</si>
  <si>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</si>
  <si>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</si>
  <si>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</si>
  <si>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</si>
  <si>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</si>
  <si>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</si>
  <si>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</si>
  <si>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</si>
  <si>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</si>
  <si>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</si>
  <si>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</si>
  <si>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</si>
  <si>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</si>
  <si>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</si>
  <si>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</si>
  <si>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</si>
  <si>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</si>
  <si>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</si>
  <si>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</si>
  <si>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</si>
  <si>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</si>
  <si>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</si>
  <si>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</si>
  <si>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</si>
  <si>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</si>
  <si>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</si>
  <si>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</si>
  <si>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</si>
  <si>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</si>
  <si>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</si>
  <si>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</si>
  <si>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</si>
  <si>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</si>
  <si>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</si>
  <si>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</si>
  <si>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</si>
  <si>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</si>
  <si>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</si>
  <si>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</si>
  <si>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</si>
  <si>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</si>
  <si>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</si>
  <si>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</si>
  <si>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</si>
  <si>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The Governor &amp; Co of the Bank of Ireland -RTS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</si>
  <si>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</si>
  <si>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</si>
  <si>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</si>
  <si>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</si>
  <si>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</si>
  <si>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</si>
  <si>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</si>
  <si>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</si>
  <si>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</si>
  <si>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</si>
  <si>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</si>
  <si>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</si>
  <si>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</si>
  <si>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</si>
  <si>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</si>
  <si>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</si>
  <si>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</si>
  <si>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</si>
  <si>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</si>
  <si>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</si>
  <si>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</si>
  <si>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</si>
  <si>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</si>
  <si>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</si>
  <si>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</si>
  <si>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</si>
  <si>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</si>
  <si>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EI Group PLC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</si>
  <si>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</si>
  <si>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</si>
  <si>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</si>
  <si>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</si>
  <si>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</si>
  <si>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</si>
  <si>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</si>
  <si>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</si>
  <si>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</si>
  <si>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</si>
  <si>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</si>
  <si>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</si>
  <si>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</si>
  <si>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</si>
  <si>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</si>
  <si>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</si>
  <si>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</si>
  <si>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</si>
  <si>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</si>
  <si>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</si>
  <si>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</si>
  <si>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</si>
  <si>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</si>
  <si>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</si>
  <si>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ITM POWER PLC</t>
  </si>
  <si>
    <t>JLT LN Equity</t>
  </si>
  <si>
    <t>Jardine Lloyd Thompson Group</t>
  </si>
  <si>
    <t>Johnson Matthey</t>
  </si>
  <si>
    <t>Johnston Press</t>
  </si>
  <si>
    <t>Kingfisher</t>
  </si>
  <si>
    <t>Ladbrokes</t>
  </si>
  <si>
    <t>Legal &amp; General Group</t>
  </si>
  <si>
    <t>Lloyds Banking</t>
  </si>
  <si>
    <t>London Stock Exchange Group</t>
  </si>
  <si>
    <t>Lonmin</t>
  </si>
  <si>
    <t>Marks &amp; Spencer</t>
  </si>
  <si>
    <t>Melrose Industries</t>
  </si>
  <si>
    <t>Mitchells &amp; Butlers</t>
  </si>
  <si>
    <t>WM Morrison Supermarkets</t>
  </si>
  <si>
    <t>MOTHERCARE PLC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</si>
  <si>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</si>
  <si>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</si>
  <si>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</si>
  <si>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</si>
  <si>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</si>
  <si>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</si>
  <si>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</si>
  <si>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</si>
  <si>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</si>
  <si>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</si>
  <si>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</si>
  <si>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REGAL PETROLEUM PLC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</si>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</sst>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  <numFmt numFmtId="175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285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7" fontId="10" fillId="0" borderId="0" xfId="2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7" fontId="8" fillId="0" borderId="0" xfId="1" applyNumberFormat="1" applyFont="1" applyBorder="1" applyAlignment="1">
      <alignment horizontal="right"/>
    </xf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68" fontId="5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7" fontId="6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66" fontId="4" fillId="0" borderId="4" xfId="1" applyNumberFormat="1" applyFont="1" applyBorder="1" applyAlignment="1">
      <alignment horizontal="right"/>
    </xf>
    <xf numFmtId="168" fontId="5" fillId="0" borderId="4" xfId="1" applyNumberFormat="1" applyFont="1" applyBorder="1" applyAlignment="1">
      <alignment horizontal="right"/>
    </xf>
    <xf numFmtId="10" fontId="5" fillId="0" borderId="4" xfId="2" applyNumberFormat="1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>
      <alignment horizontal="left"/>
    </xf>
    <xf numFmtId="0" fontId="4" fillId="0" borderId="15" xfId="0" applyFont="1" applyBorder="1"/>
    <xf numFmtId="43" fontId="2" fillId="0" borderId="15" xfId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68" fontId="6" fillId="0" borderId="15" xfId="0" applyNumberFormat="1" applyFont="1" applyBorder="1" applyAlignment="1">
      <alignment horizontal="right"/>
    </xf>
    <xf numFmtId="169" fontId="2" fillId="0" borderId="15" xfId="1" applyNumberFormat="1" applyFont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7" fontId="6" fillId="0" borderId="15" xfId="1" applyNumberFormat="1" applyFont="1" applyBorder="1" applyAlignment="1">
      <alignment horizontal="right"/>
    </xf>
    <xf numFmtId="2" fontId="2" fillId="0" borderId="15" xfId="0" applyNumberFormat="1" applyFont="1" applyBorder="1"/>
    <xf numFmtId="164" fontId="3" fillId="0" borderId="15" xfId="1" applyNumberFormat="1" applyFont="1" applyBorder="1" applyAlignment="1">
      <alignment horizontal="right"/>
    </xf>
    <xf numFmtId="43" fontId="2" fillId="3" borderId="15" xfId="1" applyFont="1" applyFill="1" applyBorder="1" applyAlignment="1">
      <alignment horizontal="right"/>
    </xf>
    <xf numFmtId="168" fontId="6" fillId="3" borderId="15" xfId="0" applyNumberFormat="1" applyFont="1" applyFill="1" applyBorder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6" fontId="4" fillId="0" borderId="15" xfId="1" applyNumberFormat="1" applyFont="1" applyBorder="1" applyAlignment="1">
      <alignment horizontal="right"/>
    </xf>
    <xf numFmtId="168" fontId="5" fillId="0" borderId="15" xfId="1" applyNumberFormat="1" applyFont="1" applyBorder="1"/>
    <xf numFmtId="168" fontId="5" fillId="0" borderId="15" xfId="1" applyNumberFormat="1" applyFont="1" applyBorder="1" applyAlignment="1">
      <alignment horizontal="right"/>
    </xf>
    <xf numFmtId="167" fontId="8" fillId="3" borderId="15" xfId="1" applyNumberFormat="1" applyFont="1" applyFill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10" fontId="5" fillId="0" borderId="15" xfId="2" applyNumberFormat="1" applyFont="1" applyBorder="1" applyAlignment="1">
      <alignment horizontal="right"/>
    </xf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13" fillId="0" borderId="0" xfId="4"/>
    <xf numFmtId="0" fontId="13" fillId="0" borderId="0" xfId="4" applyFont="1"/>
  </cellXfs>
  <cellStyles count="9">
    <cellStyle name="Comma" xfId="1" builtinId="3"/>
    <cellStyle name="Comma 2" xfId="3"/>
    <cellStyle name="Comma 3" xfId="5"/>
    <cellStyle name="Comma 4" xfId="6"/>
    <cellStyle name="Comma 5" xfId="7"/>
    <cellStyle name="Comma 6" xf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485.9</v>
        <stp/>
        <stp>##V3_BDHV12</stp>
        <stp>HEXAB SS Equity</stp>
        <stp>PX_CLOSE_1D</stp>
        <stp>07/03/2018</stp>
        <stp>07/03/2018</stp>
        <stp>[Crispin Spreadsheet.xlsx]Portfolio!R359C26</stp>
        <tr r="Z359" s="2"/>
      </tp>
      <tp>
        <v>485.9</v>
        <stp/>
        <stp>##V3_BDHV12</stp>
        <stp>HEXAB SS Equity</stp>
        <stp>PX_CLOSE_1D</stp>
        <stp>07/03/2018</stp>
        <stp>07/03/2018</stp>
        <stp>[Crispin Spreadsheet.xlsx]Portfolio!R747C26</stp>
        <tr r="Z747" s="2"/>
      </tp>
      <tp>
        <v>5875</v>
        <stp/>
        <stp>##V3_BDHV12</stp>
        <stp>RICHT HB Equity</stp>
        <stp>PX_CLOSE_1D</stp>
        <stp>07/03/2018</stp>
        <stp>07/03/2018</stp>
        <stp>[Crispin Spreadsheet.xlsx]Portfolio!R203C26</stp>
        <tr r="Z203" s="2"/>
      </tp>
      <tp t="s">
        <v>JPY</v>
        <stp/>
        <stp>##V3_BDPV12</stp>
        <stp>6963 JT Equity</stp>
        <stp>CRNCY</stp>
        <stp>[Crispin Spreadsheet.xlsx]Portfolio!R271C4</stp>
        <tr r="D271" s="2"/>
      </tp>
      <tp t="s">
        <v>JPY</v>
        <stp/>
        <stp>##V3_BDPV12</stp>
        <stp>2730 JT Equity</stp>
        <stp>CRNCY</stp>
        <stp>[Crispin Spreadsheet.xlsx]Portfolio!R245C4</stp>
        <tr r="D245" s="2"/>
      </tp>
      <tp t="s">
        <v>JPY</v>
        <stp/>
        <stp>##V3_BDPV12</stp>
        <stp>5727 JT Equity</stp>
        <stp>CRNCY</stp>
        <stp>[Crispin Spreadsheet.xlsx]Portfolio!R282C4</stp>
        <tr r="D282" s="2"/>
      </tp>
      <tp t="s">
        <v>JPY</v>
        <stp/>
        <stp>##V3_BDPV12</stp>
        <stp>6395 JT Equity</stp>
        <stp>CRNCY</stp>
        <stp>[Crispin Spreadsheet.xlsx]Portfolio!R281C4</stp>
        <tr r="D281" s="2"/>
      </tp>
      <tp>
        <v>16.899999999999999</v>
        <stp/>
        <stp>##V3_BDPV12</stp>
        <stp>656 HK Equity</stp>
        <stp>LAST_PRICE</stp>
        <stp>[Crispin Spreadsheet.xlsx]Portfolio!R192C7</stp>
        <tr r="G192" s="2"/>
      </tp>
      <tp t="s">
        <v>JPY</v>
        <stp/>
        <stp>##V3_BDPV12</stp>
        <stp>1820 JT Equity</stp>
        <stp>CRNCY</stp>
        <stp>[Crispin Spreadsheet.xlsx]Portfolio!R267C4</stp>
        <tr r="D267" s="2"/>
      </tp>
      <tp t="s">
        <v>JPY</v>
        <stp/>
        <stp>##V3_BDPV12</stp>
        <stp>7202 JT Equity</stp>
        <stp>CRNCY</stp>
        <stp>[Crispin Spreadsheet.xlsx]Portfolio!R251C4</stp>
        <tr r="D251" s="2"/>
      </tp>
      <tp>
        <v>1</v>
        <stp/>
        <stp>##V3_BDPV12</stp>
        <stp>EURDKK Curncy</stp>
        <stp>QUOTE_FACTOR</stp>
        <stp>[Crispin Spreadsheet.xlsx]Portfolio!R54C12</stp>
        <tr r="L54" s="2"/>
      </tp>
      <tp>
        <v>1</v>
        <stp/>
        <stp>##V3_BDPV12</stp>
        <stp>EURDKK Curncy</stp>
        <stp>QUOTE_FACTOR</stp>
        <stp>[Crispin Spreadsheet.xlsx]Portfolio!R55C12</stp>
        <tr r="L55" s="2"/>
      </tp>
      <tp>
        <v>1</v>
        <stp/>
        <stp>##V3_BDPV12</stp>
        <stp>EURDKK Curncy</stp>
        <stp>QUOTE_FACTOR</stp>
        <stp>[Crispin Spreadsheet.xlsx]Portfolio!R56C12</stp>
        <tr r="L56" s="2"/>
      </tp>
      <tp>
        <v>1</v>
        <stp/>
        <stp>##V3_BDPV12</stp>
        <stp>EURDKK Curncy</stp>
        <stp>QUOTE_FACTOR</stp>
        <stp>[Crispin Spreadsheet.xlsx]Portfolio!R57C12</stp>
        <tr r="L57" s="2"/>
      </tp>
      <tp>
        <v>1</v>
        <stp/>
        <stp>##V3_BDPV12</stp>
        <stp>EURDKK Curncy</stp>
        <stp>QUOTE_FACTOR</stp>
        <stp>[Crispin Spreadsheet.xlsx]Portfolio!R58C12</stp>
        <tr r="L58" s="2"/>
      </tp>
      <tp>
        <v>1</v>
        <stp/>
        <stp>##V3_BDPV12</stp>
        <stp>EURDKK Curncy</stp>
        <stp>QUOTE_FACTOR</stp>
        <stp>[Crispin Spreadsheet.xlsx]Portfolio!R59C12</stp>
        <tr r="L59" s="2"/>
      </tp>
      <tp>
        <v>1</v>
        <stp/>
        <stp>##V3_BDPV12</stp>
        <stp>EURDKK Curncy</stp>
        <stp>QUOTE_FACTOR</stp>
        <stp>[Crispin Spreadsheet.xlsx]Portfolio!R60C12</stp>
        <tr r="L60" s="2"/>
      </tp>
      <tp>
        <v>1</v>
        <stp/>
        <stp>##V3_BDPV12</stp>
        <stp>EURDKK Curncy</stp>
        <stp>QUOTE_FACTOR</stp>
        <stp>[Crispin Spreadsheet.xlsx]Portfolio!R61C12</stp>
        <tr r="L61" s="2"/>
      </tp>
      <tp>
        <v>1</v>
        <stp/>
        <stp>##V3_BDPV12</stp>
        <stp>EURDKK Curncy</stp>
        <stp>QUOTE_FACTOR</stp>
        <stp>[Crispin Spreadsheet.xlsx]Portfolio!R62C12</stp>
        <tr r="L62" s="2"/>
      </tp>
      <tp>
        <v>1</v>
        <stp/>
        <stp>##V3_BDPV12</stp>
        <stp>EURGBP Curncy</stp>
        <stp>QUOTE_FACTOR</stp>
        <stp>[Crispin Spreadsheet.xlsx]Portfolio!R51C12</stp>
        <tr r="L51" s="2"/>
      </tp>
      <tp>
        <v>1</v>
        <stp/>
        <stp>##V3_BDPV12</stp>
        <stp>EURAUD Curncy</stp>
        <stp>QUOTE_FACTOR</stp>
        <stp>[Crispin Spreadsheet.xlsx]Portfolio!R23C12</stp>
        <tr r="L23" s="2"/>
      </tp>
      <tp>
        <v>1</v>
        <stp/>
        <stp>##V3_BDPV12</stp>
        <stp>EURAUD Curncy</stp>
        <stp>QUOTE_FACTOR</stp>
        <stp>[Crispin Spreadsheet.xlsx]Portfolio!R22C12</stp>
        <tr r="L22" s="2"/>
      </tp>
      <tp>
        <v>1</v>
        <stp/>
        <stp>##V3_BDPV12</stp>
        <stp>EURAUD Curncy</stp>
        <stp>QUOTE_FACTOR</stp>
        <stp>[Crispin Spreadsheet.xlsx]Portfolio!R21C12</stp>
        <tr r="L21" s="2"/>
      </tp>
      <tp>
        <v>1</v>
        <stp/>
        <stp>##V3_BDPV12</stp>
        <stp>EURAUD Curncy</stp>
        <stp>QUOTE_FACTOR</stp>
        <stp>[Crispin Spreadsheet.xlsx]Portfolio!R20C12</stp>
        <tr r="L20" s="2"/>
      </tp>
      <tp>
        <v>1</v>
        <stp/>
        <stp>##V3_BDPV12</stp>
        <stp>EURAUD Curncy</stp>
        <stp>QUOTE_FACTOR</stp>
        <stp>[Crispin Spreadsheet.xlsx]Portfolio!R19C12</stp>
        <tr r="L19" s="2"/>
      </tp>
      <tp>
        <v>1</v>
        <stp/>
        <stp>##V3_BDPV12</stp>
        <stp>EURAUD Curncy</stp>
        <stp>QUOTE_FACTOR</stp>
        <stp>[Crispin Spreadsheet.xlsx]Portfolio!R18C12</stp>
        <tr r="L18" s="2"/>
      </tp>
      <tp>
        <v>1</v>
        <stp/>
        <stp>##V3_BDPV12</stp>
        <stp>EURAUD Curncy</stp>
        <stp>QUOTE_FACTOR</stp>
        <stp>[Crispin Spreadsheet.xlsx]Portfolio!R13C12</stp>
        <tr r="L13" s="2"/>
      </tp>
      <tp>
        <v>1</v>
        <stp/>
        <stp>##V3_BDPV12</stp>
        <stp>EURAUD Curncy</stp>
        <stp>QUOTE_FACTOR</stp>
        <stp>[Crispin Spreadsheet.xlsx]Portfolio!R12C12</stp>
        <tr r="L12" s="2"/>
      </tp>
      <tp>
        <v>1</v>
        <stp/>
        <stp>##V3_BDPV12</stp>
        <stp>EURAUD Curncy</stp>
        <stp>QUOTE_FACTOR</stp>
        <stp>[Crispin Spreadsheet.xlsx]Portfolio!R11C12</stp>
        <tr r="L11" s="2"/>
      </tp>
      <tp>
        <v>1</v>
        <stp/>
        <stp>##V3_BDPV12</stp>
        <stp>EURAUD Curncy</stp>
        <stp>QUOTE_FACTOR</stp>
        <stp>[Crispin Spreadsheet.xlsx]Portfolio!R10C12</stp>
        <tr r="L10" s="2"/>
      </tp>
      <tp>
        <v>1</v>
        <stp/>
        <stp>##V3_BDPV12</stp>
        <stp>EURAUD Curncy</stp>
        <stp>QUOTE_FACTOR</stp>
        <stp>[Crispin Spreadsheet.xlsx]Portfolio!R17C12</stp>
        <tr r="L17" s="2"/>
      </tp>
      <tp>
        <v>1</v>
        <stp/>
        <stp>##V3_BDPV12</stp>
        <stp>EURAUD Curncy</stp>
        <stp>QUOTE_FACTOR</stp>
        <stp>[Crispin Spreadsheet.xlsx]Portfolio!R16C12</stp>
        <tr r="L16" s="2"/>
      </tp>
      <tp>
        <v>1</v>
        <stp/>
        <stp>##V3_BDPV12</stp>
        <stp>EURAUD Curncy</stp>
        <stp>QUOTE_FACTOR</stp>
        <stp>[Crispin Spreadsheet.xlsx]Portfolio!R15C12</stp>
        <tr r="L15" s="2"/>
      </tp>
      <tp>
        <v>1</v>
        <stp/>
        <stp>##V3_BDPV12</stp>
        <stp>EURAUD Curncy</stp>
        <stp>QUOTE_FACTOR</stp>
        <stp>[Crispin Spreadsheet.xlsx]Portfolio!R14C12</stp>
        <tr r="L14" s="2"/>
      </tp>
      <tp>
        <v>1</v>
        <stp/>
        <stp>##V3_BDPV12</stp>
        <stp>EURCAD Curncy</stp>
        <stp>QUOTE_FACTOR</stp>
        <stp>[Crispin Spreadsheet.xlsx]Portfolio!R48C12</stp>
        <tr r="L48" s="2"/>
      </tp>
      <tp>
        <v>1</v>
        <stp/>
        <stp>##V3_BDPV12</stp>
        <stp>EURCAD Curncy</stp>
        <stp>QUOTE_FACTOR</stp>
        <stp>[Crispin Spreadsheet.xlsx]Portfolio!R43C12</stp>
        <tr r="L43" s="2"/>
      </tp>
      <tp>
        <v>1</v>
        <stp/>
        <stp>##V3_BDPV12</stp>
        <stp>EURCAD Curncy</stp>
        <stp>QUOTE_FACTOR</stp>
        <stp>[Crispin Spreadsheet.xlsx]Portfolio!R47C12</stp>
        <tr r="L47" s="2"/>
      </tp>
      <tp>
        <v>1</v>
        <stp/>
        <stp>##V3_BDPV12</stp>
        <stp>EURCAD Curncy</stp>
        <stp>QUOTE_FACTOR</stp>
        <stp>[Crispin Spreadsheet.xlsx]Portfolio!R46C12</stp>
        <tr r="L46" s="2"/>
      </tp>
      <tp>
        <v>1</v>
        <stp/>
        <stp>##V3_BDPV12</stp>
        <stp>EURCAD Curncy</stp>
        <stp>QUOTE_FACTOR</stp>
        <stp>[Crispin Spreadsheet.xlsx]Portfolio!R45C12</stp>
        <tr r="L45" s="2"/>
      </tp>
      <tp>
        <v>1</v>
        <stp/>
        <stp>##V3_BDPV12</stp>
        <stp>EURCAD Curncy</stp>
        <stp>QUOTE_FACTOR</stp>
        <stp>[Crispin Spreadsheet.xlsx]Portfolio!R44C12</stp>
        <tr r="L44" s="2"/>
      </tp>
      <tp>
        <v>1</v>
        <stp/>
        <stp>##V3_BDPV12</stp>
        <stp>EURBRL Curncy</stp>
        <stp>QUOTE_FACTOR</stp>
        <stp>[Crispin Spreadsheet.xlsx]Portfolio!R40C12</stp>
        <tr r="L40" s="2"/>
      </tp>
      <tp>
        <v>1</v>
        <stp/>
        <stp>##V3_BDPV12</stp>
        <stp>EURBRL Curncy</stp>
        <stp>QUOTE_FACTOR</stp>
        <stp>[Crispin Spreadsheet.xlsx]Portfolio!R39C12</stp>
        <tr r="L39" s="2"/>
      </tp>
      <tp>
        <v>31.25</v>
        <stp/>
        <stp>##V3_BDHV12</stp>
        <stp>LIGHT NA Equity</stp>
        <stp>PX_CLOSE_1D</stp>
        <stp>07/03/2018</stp>
        <stp>07/03/2018</stp>
        <stp>[Crispin Spreadsheet.xlsx]Portfolio!R301C26</stp>
        <tr r="Z301" s="2"/>
      </tp>
      <tp>
        <v>11.64</v>
        <stp/>
        <stp>##V3_BDPV12</stp>
        <stp>317 HK Equity</stp>
        <stp>LAST_PRICE</stp>
        <stp>[Crispin Spreadsheet.xlsx]Portfolio!R194C7</stp>
        <tr r="G194" s="2"/>
      </tp>
      <tp t="s">
        <v>JPY</v>
        <stp/>
        <stp>##V3_BDPV12</stp>
        <stp>6981 JT Equity</stp>
        <stp>CRNCY</stp>
        <stp>[Crispin Spreadsheet.xlsx]Portfolio!R263C4</stp>
        <tr r="D263" s="2"/>
      </tp>
      <tp t="s">
        <v>JPY</v>
        <stp/>
        <stp>##V3_BDPV12</stp>
        <stp>2503 JT Equity</stp>
        <stp>CRNCY</stp>
        <stp>[Crispin Spreadsheet.xlsx]Portfolio!R257C4</stp>
        <tr r="D257" s="2"/>
      </tp>
      <tp t="s">
        <v>JPY</v>
        <stp/>
        <stp>##V3_BDPV12</stp>
        <stp>2670 JT Equity</stp>
        <stp>CRNCY</stp>
        <stp>[Crispin Spreadsheet.xlsx]Portfolio!R237C4</stp>
        <tr r="D237" s="2"/>
      </tp>
      <tp t="s">
        <v>JPY</v>
        <stp/>
        <stp>##V3_BDPV12</stp>
        <stp>5726 JT Equity</stp>
        <stp>CRNCY</stp>
        <stp>[Crispin Spreadsheet.xlsx]Portfolio!R270C4</stp>
        <tr r="D270" s="2"/>
      </tp>
      <tp>
        <v>284.2</v>
        <stp/>
        <stp>##V3_BDPV12</stp>
        <stp>388 HK Equity</stp>
        <stp>LAST_PRICE</stp>
        <stp>[Crispin Spreadsheet.xlsx]Portfolio!R195C7</stp>
        <tr r="G195" s="2"/>
      </tp>
      <tp t="s">
        <v>HKD</v>
        <stp/>
        <stp>##V3_BDPV12</stp>
        <stp>2689 HK Equity</stp>
        <stp>CRNCY</stp>
        <stp>[Crispin Spreadsheet.xlsx]Portfolio!R196C4</stp>
        <tr r="D196" s="2"/>
      </tp>
      <tp t="s">
        <v>JPY</v>
        <stp/>
        <stp>##V3_BDPV12</stp>
        <stp>6740 JT Equity</stp>
        <stp>CRNCY</stp>
        <stp>[Crispin Spreadsheet.xlsx]Portfolio!R252C4</stp>
        <tr r="D252" s="2"/>
      </tp>
      <tp t="s">
        <v>JPY</v>
        <stp/>
        <stp>##V3_BDPV12</stp>
        <stp>7181 JT Equity</stp>
        <stp>CRNCY</stp>
        <stp>[Crispin Spreadsheet.xlsx]Portfolio!R253C4</stp>
        <tr r="D253" s="2"/>
      </tp>
      <tp t="s">
        <v>JPY</v>
        <stp/>
        <stp>##V3_BDPV12</stp>
        <stp>6383 JT Equity</stp>
        <stp>CRNCY</stp>
        <stp>[Crispin Spreadsheet.xlsx]Portfolio!R242C4</stp>
        <tr r="D242" s="2"/>
      </tp>
      <tp>
        <v>118.297</v>
        <stp/>
        <stp>##V3_BDPV12</stp>
        <stp>HURLN 7.5 07/24/22 Corp</stp>
        <stp>LAST_PRICE</stp>
        <stp>[Crispin Spreadsheet.xlsx]Portfolio!R249C7</stp>
        <tr r="G249" s="2"/>
      </tp>
      <tp t="s">
        <v>#N/A N/A</v>
        <stp/>
        <stp>##V3_BDHV12</stp>
        <stp>REDFTPB GU Equity</stp>
        <stp>PX_CLOSE_1D</stp>
        <stp>07/03/2018</stp>
        <stp>07/03/2018</stp>
        <stp>[Crispin Spreadsheet.xlsx]Portfolio!R185C26</stp>
        <tr r="Z185" s="2"/>
      </tp>
      <tp>
        <v>7.4484000000000004</v>
        <stp/>
        <stp>##V3_BDPV12</stp>
        <stp>EURDKK Curncy</stp>
        <stp>LAST_PRICE</stp>
        <stp>[Crispin Spreadsheet.xlsx]Portfolio!R62C13</stp>
        <tr r="M62" s="2"/>
      </tp>
      <tp>
        <v>7.4484000000000004</v>
        <stp/>
        <stp>##V3_BDPV12</stp>
        <stp>EURDKK Curncy</stp>
        <stp>LAST_PRICE</stp>
        <stp>[Crispin Spreadsheet.xlsx]Portfolio!R60C13</stp>
        <tr r="M60" s="2"/>
      </tp>
      <tp>
        <v>7.4484000000000004</v>
        <stp/>
        <stp>##V3_BDPV12</stp>
        <stp>EURDKK Curncy</stp>
        <stp>LAST_PRICE</stp>
        <stp>[Crispin Spreadsheet.xlsx]Portfolio!R61C13</stp>
        <tr r="M61" s="2"/>
      </tp>
      <tp>
        <v>7.4484000000000004</v>
        <stp/>
        <stp>##V3_BDPV12</stp>
        <stp>EURDKK Curncy</stp>
        <stp>LAST_PRICE</stp>
        <stp>[Crispin Spreadsheet.xlsx]Portfolio!R56C13</stp>
        <tr r="M56" s="2"/>
      </tp>
      <tp>
        <v>7.4484000000000004</v>
        <stp/>
        <stp>##V3_BDPV12</stp>
        <stp>EURDKK Curncy</stp>
        <stp>LAST_PRICE</stp>
        <stp>[Crispin Spreadsheet.xlsx]Portfolio!R57C13</stp>
        <tr r="M57" s="2"/>
      </tp>
      <tp>
        <v>7.4484000000000004</v>
        <stp/>
        <stp>##V3_BDPV12</stp>
        <stp>EURDKK Curncy</stp>
        <stp>LAST_PRICE</stp>
        <stp>[Crispin Spreadsheet.xlsx]Portfolio!R54C13</stp>
        <tr r="M54" s="2"/>
      </tp>
      <tp>
        <v>7.4484000000000004</v>
        <stp/>
        <stp>##V3_BDPV12</stp>
        <stp>EURDKK Curncy</stp>
        <stp>LAST_PRICE</stp>
        <stp>[Crispin Spreadsheet.xlsx]Portfolio!R55C13</stp>
        <tr r="M55" s="2"/>
      </tp>
      <tp>
        <v>7.4484000000000004</v>
        <stp/>
        <stp>##V3_BDPV12</stp>
        <stp>EURDKK Curncy</stp>
        <stp>LAST_PRICE</stp>
        <stp>[Crispin Spreadsheet.xlsx]Portfolio!R58C13</stp>
        <tr r="M58" s="2"/>
      </tp>
      <tp>
        <v>7.4484000000000004</v>
        <stp/>
        <stp>##V3_BDPV12</stp>
        <stp>EURDKK Curncy</stp>
        <stp>LAST_PRICE</stp>
        <stp>[Crispin Spreadsheet.xlsx]Portfolio!R59C13</stp>
        <tr r="M59" s="2"/>
      </tp>
      <tp t="s">
        <v>JPY</v>
        <stp/>
        <stp>##V3_BDPV12</stp>
        <stp>5401 JT Equity</stp>
        <stp>CRNCY</stp>
        <stp>[Crispin Spreadsheet.xlsx]Portfolio!R266C4</stp>
        <tr r="D266" s="2"/>
      </tp>
      <tp t="s">
        <v>JPY</v>
        <stp/>
        <stp>##V3_BDPV12</stp>
        <stp>4689 JT Equity</stp>
        <stp>CRNCY</stp>
        <stp>[Crispin Spreadsheet.xlsx]Portfolio!R287C4</stp>
        <tr r="D287" s="2"/>
      </tp>
      <tp t="s">
        <v>JPY</v>
        <stp/>
        <stp>##V3_BDPV12</stp>
        <stp>3099 JT Equity</stp>
        <stp>CRNCY</stp>
        <stp>[Crispin Spreadsheet.xlsx]Portfolio!R250C4</stp>
        <tr r="D250" s="2"/>
      </tp>
      <tp t="s">
        <v>JPY</v>
        <stp/>
        <stp>##V3_BDPV12</stp>
        <stp>4911 JT Equity</stp>
        <stp>CRNCY</stp>
        <stp>[Crispin Spreadsheet.xlsx]Portfolio!R276C4</stp>
        <tr r="D276" s="2"/>
      </tp>
      <tp t="s">
        <v>JPY</v>
        <stp/>
        <stp>##V3_BDPV12</stp>
        <stp>6753 JT Equity</stp>
        <stp>CRNCY</stp>
        <stp>[Crispin Spreadsheet.xlsx]Portfolio!R274C4</stp>
        <tr r="D274" s="2"/>
      </tp>
      <tp t="s">
        <v>JPY</v>
        <stp/>
        <stp>##V3_BDPV12</stp>
        <stp>5002 JT Equity</stp>
        <stp>CRNCY</stp>
        <stp>[Crispin Spreadsheet.xlsx]Portfolio!R277C4</stp>
        <tr r="D277" s="2"/>
      </tp>
      <tp t="s">
        <v>JPY</v>
        <stp/>
        <stp>##V3_BDPV12</stp>
        <stp>6141 JT Equity</stp>
        <stp>CRNCY</stp>
        <stp>[Crispin Spreadsheet.xlsx]Portfolio!R244C4</stp>
        <tr r="D244" s="2"/>
      </tp>
      <tp t="s">
        <v>JPY</v>
        <stp/>
        <stp>##V3_BDPV12</stp>
        <stp>4208 JT Equity</stp>
        <stp>CRNCY</stp>
        <stp>[Crispin Spreadsheet.xlsx]Portfolio!R286C4</stp>
        <tr r="D286" s="2"/>
      </tp>
      <tp t="s">
        <v>JPY</v>
        <stp/>
        <stp>##V3_BDPV12</stp>
        <stp>7203 JT Equity</stp>
        <stp>CRNCY</stp>
        <stp>[Crispin Spreadsheet.xlsx]Portfolio!R285C4</stp>
        <tr r="D285" s="2"/>
      </tp>
      <tp t="s">
        <v>JPY</v>
        <stp/>
        <stp>##V3_BDPV12</stp>
        <stp>6201 JT Equity</stp>
        <stp>CRNCY</stp>
        <stp>[Crispin Spreadsheet.xlsx]Portfolio!R284C4</stp>
        <tr r="D284" s="2"/>
      </tp>
      <tp t="s">
        <v>JPY</v>
        <stp/>
        <stp>##V3_BDPV12</stp>
        <stp>7224 JT Equity</stp>
        <stp>CRNCY</stp>
        <stp>[Crispin Spreadsheet.xlsx]Portfolio!R275C4</stp>
        <tr r="D275" s="2"/>
      </tp>
      <tp t="s">
        <v>HKD</v>
        <stp/>
        <stp>##V3_BDPV12</stp>
        <stp>2899 HK Equity</stp>
        <stp>CRNCY</stp>
        <stp>[Crispin Spreadsheet.xlsx]Portfolio!R193C4</stp>
        <tr r="D193" s="2"/>
      </tp>
      <tp t="s">
        <v>JPY</v>
        <stp/>
        <stp>##V3_BDPV12</stp>
        <stp>8591 JT Equity</stp>
        <stp>CRNCY</stp>
        <stp>[Crispin Spreadsheet.xlsx]Portfolio!R269C4</stp>
        <tr r="D269" s="2"/>
      </tp>
      <tp t="s">
        <v>JPY</v>
        <stp/>
        <stp>##V3_BDPV12</stp>
        <stp>9064 JT Equity</stp>
        <stp>CRNCY</stp>
        <stp>[Crispin Spreadsheet.xlsx]Portfolio!R288C4</stp>
        <tr r="D288" s="2"/>
      </tp>
      <tp t="s">
        <v>JPY</v>
        <stp/>
        <stp>##V3_BDPV12</stp>
        <stp>7012 JT Equity</stp>
        <stp>CRNCY</stp>
        <stp>[Crispin Spreadsheet.xlsx]Portfolio!R256C4</stp>
        <tr r="D256" s="2"/>
      </tp>
      <tp t="s">
        <v>HKD</v>
        <stp/>
        <stp>##V3_BDPV12</stp>
        <stp>1128 HK Equity</stp>
        <stp>CRNCY</stp>
        <stp>[Crispin Spreadsheet.xlsx]Portfolio!R200C4</stp>
        <tr r="D200" s="2"/>
      </tp>
      <tp>
        <v>12334</v>
        <stp/>
        <stp>##V3_BDPV12</stp>
        <stp>GXA Index</stp>
        <stp>LAST_PRICE</stp>
        <stp>[Crispin Spreadsheet.xlsx]Portfolio!R134C7</stp>
        <tr r="G134" s="2"/>
      </tp>
      <tp t="s">
        <v>JPY</v>
        <stp/>
        <stp>##V3_BDPV12</stp>
        <stp>8848 JT Equity</stp>
        <stp>CRNCY</stp>
        <stp>[Crispin Spreadsheet.xlsx]Portfolio!R258C4</stp>
        <tr r="D258" s="2"/>
      </tp>
      <tp t="s">
        <v>JPY</v>
        <stp/>
        <stp>##V3_BDPV12</stp>
        <stp>6954 JT Equity</stp>
        <stp>CRNCY</stp>
        <stp>[Crispin Spreadsheet.xlsx]Portfolio!R246C4</stp>
        <tr r="D246" s="2"/>
      </tp>
      <tp t="s">
        <v>HKD</v>
        <stp/>
        <stp>##V3_BDPV12</stp>
        <stp>1919 HK Equity</stp>
        <stp>CRNCY</stp>
        <stp>[Crispin Spreadsheet.xlsx]Portfolio!R191C4</stp>
        <tr r="D191" s="2"/>
      </tp>
      <tp t="s">
        <v>JPY</v>
        <stp/>
        <stp>##V3_BDPV12</stp>
        <stp>9684 JT Equity</stp>
        <stp>CRNCY</stp>
        <stp>[Crispin Spreadsheet.xlsx]Portfolio!R279C4</stp>
        <tr r="D279" s="2"/>
      </tp>
      <tp t="s">
        <v>JPY</v>
        <stp/>
        <stp>##V3_BDPV12</stp>
        <stp>8604 JT Equity</stp>
        <stp>CRNCY</stp>
        <stp>[Crispin Spreadsheet.xlsx]Portfolio!R268C4</stp>
        <tr r="D268" s="2"/>
      </tp>
      <tp t="s">
        <v>JPY</v>
        <stp/>
        <stp>##V3_BDPV12</stp>
        <stp>5020 JT Equity</stp>
        <stp>CRNCY</stp>
        <stp>[Crispin Spreadsheet.xlsx]Portfolio!R255C4</stp>
        <tr r="D255" s="2"/>
      </tp>
      <tp t="s">
        <v>JPY</v>
        <stp/>
        <stp>##V3_BDPV12</stp>
        <stp>5202 JT Equity</stp>
        <stp>CRNCY</stp>
        <stp>[Crispin Spreadsheet.xlsx]Portfolio!R265C4</stp>
        <tr r="D265" s="2"/>
      </tp>
      <tp t="s">
        <v>JPY</v>
        <stp/>
        <stp>##V3_BDPV12</stp>
        <stp>3382 JT Equity</stp>
        <stp>CRNCY</stp>
        <stp>[Crispin Spreadsheet.xlsx]Portfolio!R273C4</stp>
        <tr r="D273" s="2"/>
      </tp>
      <tp t="s">
        <v>JPY</v>
        <stp/>
        <stp>##V3_BDPV12</stp>
        <stp>8871 JT Equity</stp>
        <stp>CRNCY</stp>
        <stp>[Crispin Spreadsheet.xlsx]Portfolio!R247C4</stp>
        <tr r="D247" s="2"/>
      </tp>
      <tp>
        <v>9679</v>
        <stp/>
        <stp>##V3_BDPV12</stp>
        <stp>IBA Index</stp>
        <stp>LAST_PRICE</stp>
        <stp>[Crispin Spreadsheet.xlsx]Portfolio!R335C7</stp>
        <tr r="G335" s="2"/>
      </tp>
      <tp t="s">
        <v>JPY</v>
        <stp/>
        <stp>##V3_BDPV12</stp>
        <stp>6113 JT Equity</stp>
        <stp>CRNCY</stp>
        <stp>[Crispin Spreadsheet.xlsx]Portfolio!R239C4</stp>
        <tr r="D239" s="2"/>
      </tp>
      <tp t="s">
        <v>JPY</v>
        <stp/>
        <stp>##V3_BDPV12</stp>
        <stp>6857 JT Equity</stp>
        <stp>CRNCY</stp>
        <stp>[Crispin Spreadsheet.xlsx]Portfolio!R238C4</stp>
        <tr r="D238" s="2"/>
      </tp>
      <tp t="s">
        <v>JPY</v>
        <stp/>
        <stp>##V3_BDPV12</stp>
        <stp>7261 JT Equity</stp>
        <stp>CRNCY</stp>
        <stp>[Crispin Spreadsheet.xlsx]Portfolio!R259C4</stp>
        <tr r="D259" s="2"/>
      </tp>
      <tp>
        <v>35.479999999999997</v>
        <stp/>
        <stp>##V3_BDHV12</stp>
        <stp>SLCE3 BS Equity</stp>
        <stp>PX_CLOSE_1D</stp>
        <stp>07/03/2018</stp>
        <stp>07/03/2018</stp>
        <stp>[Crispin Spreadsheet.xlsx]Portfolio!R769C26</stp>
        <tr r="Z769" s="2"/>
      </tp>
      <tp>
        <v>32.65</v>
        <stp/>
        <stp>##V3_BDHV12</stp>
        <stp>LBTYA US Equity</stp>
        <stp>PX_CLOSE_1D</stp>
        <stp>07/03/2018</stp>
        <stp>07/03/2018</stp>
        <stp>[Crispin Spreadsheet.xlsx]Portfolio!R654C26</stp>
        <tr r="Z654" s="2"/>
      </tp>
      <tp>
        <v>5.35</v>
        <stp/>
        <stp>##V3_BDPV12</stp>
        <stp>857 HK Equity</stp>
        <stp>LAST_PRICE</stp>
        <stp>[Crispin Spreadsheet.xlsx]Portfolio!R197C7</stp>
        <tr r="G197" s="2"/>
      </tp>
      <tp>
        <v>1573.5</v>
        <stp/>
        <stp>##V3_BDPV12</stp>
        <stp>RTYA Index</stp>
        <stp>LAST_PRICE</stp>
        <stp>[Crispin Spreadsheet.xlsx]Portfolio!R588C7</stp>
        <tr r="G588" s="2"/>
      </tp>
      <tp>
        <v>183.8</v>
        <stp/>
        <stp>##V3_BDHV12</stp>
        <stp>ASSAB SS Equity</stp>
        <stp>PX_CLOSE_1D</stp>
        <stp>07/03/2018</stp>
        <stp>07/03/2018</stp>
        <stp>[Crispin Spreadsheet.xlsx]Portfolio!R351C26</stp>
        <tr r="Z351" s="2"/>
      </tp>
      <tp>
        <v>1.063553</v>
        <stp/>
        <stp>##V3_BDPV12</stp>
        <stp>SX5E Index</stp>
        <stp>CHG_PCT_1D</stp>
        <stp>[Crispin Spreadsheet.xlsx]Portfolio!R2C17</stp>
        <tr r="Q2" s="2"/>
      </tp>
      <tp t="s">
        <v>JPY</v>
        <stp/>
        <stp>##V3_BDPV12</stp>
        <stp>8953 JT Equity</stp>
        <stp>CRNCY</stp>
        <stp>[Crispin Spreadsheet.xlsx]Portfolio!R254C4</stp>
        <tr r="D254" s="2"/>
      </tp>
      <tp t="s">
        <v>JPY</v>
        <stp/>
        <stp>##V3_BDPV12</stp>
        <stp>8951 JT Equity</stp>
        <stp>CRNCY</stp>
        <stp>[Crispin Spreadsheet.xlsx]Portfolio!R264C4</stp>
        <tr r="D264" s="2"/>
      </tp>
      <tp t="s">
        <v>JPY</v>
        <stp/>
        <stp>##V3_BDPV12</stp>
        <stp>8591 JT Equity</stp>
        <stp>CRNCY</stp>
        <stp>[Crispin Spreadsheet.xlsx]Portfolio!R764C4</stp>
        <tr r="D764" s="2"/>
      </tp>
      <tp>
        <v>1195.24</v>
        <stp/>
        <stp>##V3_BDPV12</stp>
        <stp>MXEF Index</stp>
        <stp>LAST_PRICE</stp>
        <stp>[Crispin Spreadsheet.xlsx]Portfolio!R235C7</stp>
        <tr r="G235" s="2"/>
      </tp>
      <tp>
        <v>102.2</v>
        <stp/>
        <stp>##V3_BDHV12</stp>
        <stp>GETIB SS Equity</stp>
        <stp>PX_CLOSE_1D</stp>
        <stp>07/03/2018</stp>
        <stp>07/03/2018</stp>
        <stp>[Crispin Spreadsheet.xlsx]Portfolio!R357C26</stp>
        <tr r="Z357" s="2"/>
      </tp>
      <tp>
        <v>85.64</v>
        <stp/>
        <stp>##V3_BDHV12</stp>
        <stp>EKTAB SS Equity</stp>
        <stp>PX_CLOSE_1D</stp>
        <stp>07/03/2018</stp>
        <stp>07/03/2018</stp>
        <stp>[Crispin Spreadsheet.xlsx]Portfolio!R355C26</stp>
        <tr r="Z355" s="2"/>
      </tp>
      <tp>
        <v>8.1999999999999993</v>
        <stp/>
        <stp>##V3_BDPV12</stp>
        <stp>939 HK Equity</stp>
        <stp>LAST_PRICE</stp>
        <stp>[Crispin Spreadsheet.xlsx]Portfolio!R190C7</stp>
        <tr r="G190" s="2"/>
      </tp>
      <tp>
        <v>21350</v>
        <stp/>
        <stp>##V3_BDPV12</stp>
        <stp>NKA Index</stp>
        <stp>LAST_PRICE</stp>
        <stp>[Crispin Spreadsheet.xlsx]Portfolio!R236C7</stp>
        <tr r="G236" s="2"/>
      </tp>
      <tp t="s">
        <v>JPY</v>
        <stp/>
        <stp>##V3_BDPV12</stp>
        <stp>9684 JT Equity</stp>
        <stp>CRNCY</stp>
        <stp>[Crispin Spreadsheet.xlsx]Portfolio!R772C4</stp>
        <tr r="D772" s="2"/>
      </tp>
      <tp t="s">
        <v>JPY</v>
        <stp/>
        <stp>##V3_BDPV12</stp>
        <stp>8750 JT Equity</stp>
        <stp>CRNCY</stp>
        <stp>[Crispin Spreadsheet.xlsx]Portfolio!R243C4</stp>
        <tr r="D243" s="2"/>
      </tp>
      <tp t="s">
        <v>JPY</v>
        <stp/>
        <stp>##V3_BDPV12</stp>
        <stp>9719 JT Equity</stp>
        <stp>CRNCY</stp>
        <stp>[Crispin Spreadsheet.xlsx]Portfolio!R272C4</stp>
        <tr r="D272" s="2"/>
      </tp>
      <tp t="s">
        <v>JPY</v>
        <stp/>
        <stp>##V3_BDPV12</stp>
        <stp>8035 JT Equity</stp>
        <stp>CRNCY</stp>
        <stp>[Crispin Spreadsheet.xlsx]Portfolio!R283C4</stp>
        <tr r="D283" s="2"/>
      </tp>
      <tp>
        <v>115</v>
        <stp/>
        <stp>##V3_BDHV12</stp>
        <stp>AMBUB DC Equity</stp>
        <stp>PX_CLOSE_1D</stp>
        <stp>07/03/2018</stp>
        <stp>07/03/2018</stp>
        <stp>[Crispin Spreadsheet.xlsx]Portfolio!R730C26</stp>
        <tr r="Z730" s="2"/>
      </tp>
      <tp>
        <v>262.60000000000002</v>
        <stp/>
        <stp>##V3_BDHV12</stp>
        <stp>ELUXB SS Equity</stp>
        <stp>PX_CLOSE_1D</stp>
        <stp>07/03/2018</stp>
        <stp>07/03/2018</stp>
        <stp>[Crispin Spreadsheet.xlsx]Portfolio!R354C26</stp>
        <tr r="Z354" s="2"/>
      </tp>
      <tp>
        <v>11.55</v>
        <stp/>
        <stp>##V3_BDHV12</stp>
        <stp>GARAN TI Equity</stp>
        <stp>PX_CLOSE_1D</stp>
        <stp>07/03/2018</stp>
        <stp>07/03/2018</stp>
        <stp>[Crispin Spreadsheet.xlsx]Portfolio!R394C26</stp>
        <tr r="Z394" s="2"/>
      </tp>
      <tp>
        <v>0.89085999999999999</v>
        <stp/>
        <stp>##V3_BDPV12</stp>
        <stp>EURGBP Curncy</stp>
        <stp>LAST_PRICE</stp>
        <stp>[Crispin Spreadsheet.xlsx]Portfolio!R51C13</stp>
        <tr r="M51" s="2"/>
      </tp>
      <tp t="s">
        <v>JPY</v>
        <stp/>
        <stp>##V3_BDPV12</stp>
        <stp>8801 JT Equity</stp>
        <stp>CRNCY</stp>
        <stp>[Crispin Spreadsheet.xlsx]Portfolio!R262C4</stp>
        <tr r="D262" s="2"/>
      </tp>
      <tp t="s">
        <v>HKD</v>
        <stp/>
        <stp>##V3_BDPV12</stp>
        <stp>2823 HK Equity</stp>
        <stp>CRNCY</stp>
        <stp>[Crispin Spreadsheet.xlsx]Portfolio!R188C4</stp>
        <tr r="D188" s="2"/>
      </tp>
      <tp t="s">
        <v>HKD</v>
        <stp/>
        <stp>##V3_BDPV12</stp>
        <stp>3328 HK Equity</stp>
        <stp>CRNCY</stp>
        <stp>[Crispin Spreadsheet.xlsx]Portfolio!R189C4</stp>
        <tr r="D189" s="2"/>
      </tp>
      <tp t="s">
        <v>JPY</v>
        <stp/>
        <stp>##V3_BDPV12</stp>
        <stp>2331 JT Equity</stp>
        <stp>CRNCY</stp>
        <stp>[Crispin Spreadsheet.xlsx]Portfolio!R278C4</stp>
        <tr r="D278" s="2"/>
      </tp>
      <tp>
        <v>242</v>
        <stp/>
        <stp>##V3_BDHV12</stp>
        <stp>DANSKE DC Equity</stp>
        <stp>PX_CLOSE_1D</stp>
        <stp>07/03/2018</stp>
        <stp>07/03/2018</stp>
        <stp>[Crispin Spreadsheet.xlsx]Portfolio!R56C26</stp>
        <tr r="Z56" s="2"/>
      </tp>
      <tp>
        <v>1.5845</v>
        <stp/>
        <stp>##V3_BDPV12</stp>
        <stp>EURCAD Curncy</stp>
        <stp>LAST_PRICE</stp>
        <stp>[Crispin Spreadsheet.xlsx]Portfolio!R45C13</stp>
        <tr r="M45" s="2"/>
      </tp>
      <tp>
        <v>1.5845</v>
        <stp/>
        <stp>##V3_BDPV12</stp>
        <stp>EURCAD Curncy</stp>
        <stp>LAST_PRICE</stp>
        <stp>[Crispin Spreadsheet.xlsx]Portfolio!R44C13</stp>
        <tr r="M44" s="2"/>
      </tp>
      <tp>
        <v>1.5845</v>
        <stp/>
        <stp>##V3_BDPV12</stp>
        <stp>EURCAD Curncy</stp>
        <stp>LAST_PRICE</stp>
        <stp>[Crispin Spreadsheet.xlsx]Portfolio!R47C13</stp>
        <tr r="M47" s="2"/>
      </tp>
      <tp>
        <v>1.5845</v>
        <stp/>
        <stp>##V3_BDPV12</stp>
        <stp>EURCAD Curncy</stp>
        <stp>LAST_PRICE</stp>
        <stp>[Crispin Spreadsheet.xlsx]Portfolio!R46C13</stp>
        <tr r="M46" s="2"/>
      </tp>
      <tp>
        <v>1.5845</v>
        <stp/>
        <stp>##V3_BDPV12</stp>
        <stp>EURCAD Curncy</stp>
        <stp>LAST_PRICE</stp>
        <stp>[Crispin Spreadsheet.xlsx]Portfolio!R43C13</stp>
        <tr r="M43" s="2"/>
      </tp>
      <tp>
        <v>1.5845</v>
        <stp/>
        <stp>##V3_BDPV12</stp>
        <stp>EURCAD Curncy</stp>
        <stp>LAST_PRICE</stp>
        <stp>[Crispin Spreadsheet.xlsx]Portfolio!R48C13</stp>
        <tr r="M48" s="2"/>
      </tp>
      <tp t="s">
        <v>JPY</v>
        <stp/>
        <stp>##V3_BDPV12</stp>
        <stp>1808 JT Equity</stp>
        <stp>CRNCY</stp>
        <stp>[Crispin Spreadsheet.xlsx]Portfolio!R248C4</stp>
        <tr r="D248" s="2"/>
      </tp>
      <tp t="s">
        <v>JPY</v>
        <stp/>
        <stp>##V3_BDPV12</stp>
        <stp>9984 JT Equity</stp>
        <stp>CRNCY</stp>
        <stp>[Crispin Spreadsheet.xlsx]Portfolio!R770C4</stp>
        <tr r="D770" s="2"/>
      </tp>
      <tp t="s">
        <v>HKD</v>
        <stp/>
        <stp>##V3_BDPV12</stp>
        <stp>1928 HK Equity</stp>
        <stp>CRNCY</stp>
        <stp>[Crispin Spreadsheet.xlsx]Portfolio!R198C4</stp>
        <tr r="D198" s="2"/>
      </tp>
      <tp t="s">
        <v>JPY</v>
        <stp/>
        <stp>##V3_BDPV12</stp>
        <stp>8306 JT Equity</stp>
        <stp>CRNCY</stp>
        <stp>[Crispin Spreadsheet.xlsx]Portfolio!R261C4</stp>
        <tr r="D261" s="2"/>
      </tp>
      <tp>
        <v>201.2</v>
        <stp/>
        <stp>##V3_BDHV12</stp>
        <stp>AKERBP NO Equity</stp>
        <stp>PX_CLOSE_1D</stp>
        <stp>07/03/2018</stp>
        <stp>07/03/2018</stp>
        <stp>[Crispin Spreadsheet.xlsx]Portfolio!R729C26</stp>
        <tr r="Z729" s="2"/>
      </tp>
      <tp>
        <v>201.2</v>
        <stp/>
        <stp>##V3_BDHV12</stp>
        <stp>AKERBP NO Equity</stp>
        <stp>PX_CLOSE_1D</stp>
        <stp>07/03/2018</stp>
        <stp>07/03/2018</stp>
        <stp>[Crispin Spreadsheet.xlsx]Portfolio!R306C26</stp>
        <tr r="Z306" s="2"/>
      </tp>
      <tp>
        <v>114.126</v>
        <stp/>
        <stp>##V3_BDPV12</stp>
        <stp>HURLN 7.5 07/24/22 Corp</stp>
        <stp>PX_YEST_CLOSE</stp>
        <stp>[Crispin Spreadsheet.xlsx]Portfolio!R249C6</stp>
        <tr r="F249" s="2"/>
      </tp>
      <tp t="s">
        <v>JPY</v>
        <stp/>
        <stp>##V3_BDPV12</stp>
        <stp>8802 JT Equity</stp>
        <stp>CRNCY</stp>
        <stp>[Crispin Spreadsheet.xlsx]Portfolio!R260C4</stp>
        <tr r="D260" s="2"/>
      </tp>
      <tp t="s">
        <v>JPY</v>
        <stp/>
        <stp>##V3_BDPV12</stp>
        <stp>8929 JT Equity</stp>
        <stp>CRNCY</stp>
        <stp>[Crispin Spreadsheet.xlsx]Portfolio!R240C4</stp>
        <tr r="D240" s="2"/>
      </tp>
      <tp t="s">
        <v>JPY</v>
        <stp/>
        <stp>##V3_BDPV12</stp>
        <stp>8316 JT Equity</stp>
        <stp>CRNCY</stp>
        <stp>[Crispin Spreadsheet.xlsx]Portfolio!R280C4</stp>
        <tr r="D280" s="2"/>
      </tp>
      <tp>
        <v>2743.7</v>
        <stp/>
        <stp>##V3_BDPV12</stp>
        <stp>SPA Index</stp>
        <stp>LAST_PRICE</stp>
        <stp>[Crispin Spreadsheet.xlsx]Portfolio!R587C7</stp>
        <tr r="G587" s="2"/>
      </tp>
      <tp>
        <v>3415</v>
        <stp/>
        <stp>##V3_BDPV12</stp>
        <stp>6753 JT Equity</stp>
        <stp>PX_YEST_CLOSE</stp>
        <stp>[Crispin Spreadsheet.xlsx]Portfolio!R274C6</stp>
        <tr r="F274" s="2"/>
      </tp>
      <tp>
        <v>6815</v>
        <stp/>
        <stp>##V3_BDPV12</stp>
        <stp>7203 JT Equity</stp>
        <stp>PX_YEST_CLOSE</stp>
        <stp>[Crispin Spreadsheet.xlsx]Portfolio!R285C6</stp>
        <tr r="F285" s="2"/>
      </tp>
      <tp>
        <v>6240</v>
        <stp/>
        <stp>##V3_BDPV12</stp>
        <stp>6201 JT Equity</stp>
        <stp>PX_YEST_CLOSE</stp>
        <stp>[Crispin Spreadsheet.xlsx]Portfolio!R284C6</stp>
        <tr r="F284" s="2"/>
      </tp>
      <tp>
        <v>3040</v>
        <stp/>
        <stp>##V3_BDPV12</stp>
        <stp>4208 JT Equity</stp>
        <stp>PX_YEST_CLOSE</stp>
        <stp>[Crispin Spreadsheet.xlsx]Portfolio!R286C6</stp>
        <tr r="F286" s="2"/>
      </tp>
      <tp>
        <v>931</v>
        <stp/>
        <stp>##V3_BDPV12</stp>
        <stp>7224 JT Equity</stp>
        <stp>PX_YEST_CLOSE</stp>
        <stp>[Crispin Spreadsheet.xlsx]Portfolio!R275C6</stp>
        <tr r="F275" s="2"/>
      </tp>
      <tp>
        <v>1388</v>
        <stp/>
        <stp>##V3_BDPV12</stp>
        <stp>5002 JT Equity</stp>
        <stp>PX_YEST_CLOSE</stp>
        <stp>[Crispin Spreadsheet.xlsx]Portfolio!R277C6</stp>
        <tr r="F277" s="2"/>
      </tp>
      <tp>
        <v>1941</v>
        <stp/>
        <stp>##V3_BDPV12</stp>
        <stp>6141 JT Equity</stp>
        <stp>PX_YEST_CLOSE</stp>
        <stp>[Crispin Spreadsheet.xlsx]Portfolio!R244C6</stp>
        <tr r="F244" s="2"/>
      </tp>
      <tp>
        <v>6700</v>
        <stp/>
        <stp>##V3_BDPV12</stp>
        <stp>4911 JT Equity</stp>
        <stp>PX_YEST_CLOSE</stp>
        <stp>[Crispin Spreadsheet.xlsx]Portfolio!R276C6</stp>
        <tr r="F276" s="2"/>
      </tp>
      <tp>
        <v>1314</v>
        <stp/>
        <stp>##V3_BDPV12</stp>
        <stp>5727 JT Equity</stp>
        <stp>LAST_PRICE</stp>
        <stp>[Crispin Spreadsheet.xlsx]Portfolio!R282C7</stp>
        <tr r="G282" s="2"/>
      </tp>
      <tp>
        <v>645.5</v>
        <stp/>
        <stp>##V3_BDPV12</stp>
        <stp>5020 JT Equity</stp>
        <stp>LAST_PRICE</stp>
        <stp>[Crispin Spreadsheet.xlsx]Portfolio!R255C7</stp>
        <tr r="G255" s="2"/>
      </tp>
      <tp>
        <v>4350</v>
        <stp/>
        <stp>##V3_BDPV12</stp>
        <stp>9719 JT Equity</stp>
        <stp>LAST_PRICE</stp>
        <stp>[Crispin Spreadsheet.xlsx]Portfolio!R272C7</stp>
        <tr r="G272" s="2"/>
      </tp>
      <tp>
        <v>213</v>
        <stp/>
        <stp>##V3_BDPV12</stp>
        <stp>6740 JT Equity</stp>
        <stp>LAST_PRICE</stp>
        <stp>[Crispin Spreadsheet.xlsx]Portfolio!R252C7</stp>
        <tr r="G252" s="2"/>
      </tp>
      <tp>
        <v>1980</v>
        <stp/>
        <stp>##V3_BDPV12</stp>
        <stp>6141 JT Equity</stp>
        <stp>LAST_PRICE</stp>
        <stp>[Crispin Spreadsheet.xlsx]Portfolio!R244C7</stp>
        <tr r="G244" s="2"/>
      </tp>
      <tp>
        <v>32.369999999999997</v>
        <stp/>
        <stp>##V3_BDHV12</stp>
        <stp>FWONK US Equity</stp>
        <stp>PX_CLOSE_1D</stp>
        <stp>07/03/2018</stp>
        <stp>07/03/2018</stp>
        <stp>[Crispin Spreadsheet.xlsx]Portfolio!R655C26</stp>
        <tr r="Z655" s="2"/>
      </tp>
      <tp>
        <v>32.369999999999997</v>
        <stp/>
        <stp>##V3_BDHV12</stp>
        <stp>FWONK US Equity</stp>
        <stp>PX_CLOSE_1D</stp>
        <stp>07/03/2018</stp>
        <stp>07/03/2018</stp>
        <stp>[Crispin Spreadsheet.xlsx]Portfolio!R755C26</stp>
        <tr r="Z755" s="2"/>
      </tp>
      <tp>
        <v>1100.9000000000001</v>
        <stp/>
        <stp>##V3_BDHV12</stp>
        <stp>GOOGL US Equity</stp>
        <stp>PX_CLOSE_1D</stp>
        <stp>07/03/2018</stp>
        <stp>07/03/2018</stp>
        <stp>[Crispin Spreadsheet.xlsx]Portfolio!R593C26</stp>
        <tr r="Z593" s="2"/>
      </tp>
      <tp>
        <v>55.76</v>
        <stp/>
        <stp>##V3_BDHV12</stp>
        <stp>ERICB SS Equity</stp>
        <stp>PX_CLOSE_1D</stp>
        <stp>07/03/2018</stp>
        <stp>07/03/2018</stp>
        <stp>[Crispin Spreadsheet.xlsx]Portfolio!R368C26</stp>
        <tr r="Z368" s="2"/>
      </tp>
      <tp>
        <v>513</v>
        <stp/>
        <stp>##V3_BDPV12</stp>
        <stp>4689 JT Equity</stp>
        <stp>PX_YEST_CLOSE</stp>
        <stp>[Crispin Spreadsheet.xlsx]Portfolio!R287C6</stp>
        <tr r="F287" s="2"/>
      </tp>
      <tp>
        <v>2359.5</v>
        <stp/>
        <stp>##V3_BDPV12</stp>
        <stp>5401 JT Equity</stp>
        <stp>PX_YEST_CLOSE</stp>
        <stp>[Crispin Spreadsheet.xlsx]Portfolio!R266C6</stp>
        <tr r="F266" s="2"/>
      </tp>
      <tp>
        <v>1209</v>
        <stp/>
        <stp>##V3_BDPV12</stp>
        <stp>3099 JT Equity</stp>
        <stp>PX_YEST_CLOSE</stp>
        <stp>[Crispin Spreadsheet.xlsx]Portfolio!R250C6</stp>
        <tr r="F250" s="2"/>
      </tp>
      <tp>
        <v>4760</v>
        <stp/>
        <stp>##V3_BDPV12</stp>
        <stp>9684 JT Equity</stp>
        <stp>LAST_PRICE</stp>
        <stp>[Crispin Spreadsheet.xlsx]Portfolio!R772C7</stp>
        <tr r="G772" s="2"/>
      </tp>
      <tp>
        <v>3035</v>
        <stp/>
        <stp>##V3_BDPV12</stp>
        <stp>4208 JT Equity</stp>
        <stp>LAST_PRICE</stp>
        <stp>[Crispin Spreadsheet.xlsx]Portfolio!R286C7</stp>
        <tr r="G286" s="2"/>
      </tp>
      <tp>
        <v>2009</v>
        <stp/>
        <stp>##V3_BDPV12</stp>
        <stp>8750 JT Equity</stp>
        <stp>LAST_PRICE</stp>
        <stp>[Crispin Spreadsheet.xlsx]Portfolio!R243C7</stp>
        <tr r="G243" s="2"/>
      </tp>
      <tp>
        <v>17.88</v>
        <stp/>
        <stp>##V3_BDHV12</stp>
        <stp>FORTUM FH Equity</stp>
        <stp>PX_CLOSE_1D</stp>
        <stp>07/03/2018</stp>
        <stp>07/03/2018</stp>
        <stp>[Crispin Spreadsheet.xlsx]Portfolio!R65C26</stp>
        <tr r="Z65" s="2"/>
      </tp>
      <tp>
        <v>35</v>
        <stp/>
        <stp>##V3_BDPV12</stp>
        <stp>SLCE3 BS Equity</stp>
        <stp>PX_YEST_CLOSE</stp>
        <stp>[Crispin Spreadsheet.xlsx]Portfolio!R39C6</stp>
        <tr r="F39" s="2"/>
      </tp>
      <tp>
        <v>635.20000000000005</v>
        <stp/>
        <stp>##V3_BDPV12</stp>
        <stp>8604 JT Equity</stp>
        <stp>PX_YEST_CLOSE</stp>
        <stp>[Crispin Spreadsheet.xlsx]Portfolio!R268C6</stp>
        <tr r="F268" s="2"/>
      </tp>
      <tp>
        <v>4605</v>
        <stp/>
        <stp>##V3_BDPV12</stp>
        <stp>9684 JT Equity</stp>
        <stp>PX_YEST_CLOSE</stp>
        <stp>[Crispin Spreadsheet.xlsx]Portfolio!R279C6</stp>
        <tr r="F279" s="2"/>
      </tp>
      <tp>
        <v>813</v>
        <stp/>
        <stp>##V3_BDPV12</stp>
        <stp>5202 JT Equity</stp>
        <stp>PX_YEST_CLOSE</stp>
        <stp>[Crispin Spreadsheet.xlsx]Portfolio!R265C6</stp>
        <tr r="F265" s="2"/>
      </tp>
      <tp>
        <v>4362</v>
        <stp/>
        <stp>##V3_BDPV12</stp>
        <stp>3382 JT Equity</stp>
        <stp>PX_YEST_CLOSE</stp>
        <stp>[Crispin Spreadsheet.xlsx]Portfolio!R273C6</stp>
        <tr r="F273" s="2"/>
      </tp>
      <tp>
        <v>650.1</v>
        <stp/>
        <stp>##V3_BDPV12</stp>
        <stp>5020 JT Equity</stp>
        <stp>PX_YEST_CLOSE</stp>
        <stp>[Crispin Spreadsheet.xlsx]Portfolio!R255C6</stp>
        <tr r="F255" s="2"/>
      </tp>
      <tp>
        <v>4.1399999999999997</v>
        <stp/>
        <stp>##V3_BDPV12</stp>
        <stp>1919 HK Equity</stp>
        <stp>PX_YEST_CLOSE</stp>
        <stp>[Crispin Spreadsheet.xlsx]Portfolio!R191C6</stp>
        <tr r="F191" s="2"/>
      </tp>
      <tp>
        <v>825</v>
        <stp/>
        <stp>##V3_BDPV12</stp>
        <stp>8848 JT Equity</stp>
        <stp>PX_YEST_CLOSE</stp>
        <stp>[Crispin Spreadsheet.xlsx]Portfolio!R258C6</stp>
        <tr r="F258" s="2"/>
      </tp>
      <tp>
        <v>26140</v>
        <stp/>
        <stp>##V3_BDPV12</stp>
        <stp>6954 JT Equity</stp>
        <stp>PX_YEST_CLOSE</stp>
        <stp>[Crispin Spreadsheet.xlsx]Portfolio!R246C6</stp>
        <tr r="F246" s="2"/>
      </tp>
      <tp>
        <v>2553</v>
        <stp/>
        <stp>##V3_BDPV12</stp>
        <stp>5726 JT Equity</stp>
        <stp>LAST_PRICE</stp>
        <stp>[Crispin Spreadsheet.xlsx]Portfolio!R270C7</stp>
        <tr r="G270" s="2"/>
      </tp>
      <tp>
        <v>943</v>
        <stp/>
        <stp>##V3_BDPV12</stp>
        <stp>7224 JT Equity</stp>
        <stp>LAST_PRICE</stp>
        <stp>[Crispin Spreadsheet.xlsx]Portfolio!R275C7</stp>
        <tr r="G275" s="2"/>
      </tp>
      <tp>
        <v>1402</v>
        <stp/>
        <stp>##V3_BDPV12</stp>
        <stp>5002 JT Equity</stp>
        <stp>LAST_PRICE</stp>
        <stp>[Crispin Spreadsheet.xlsx]Portfolio!R277C7</stp>
        <tr r="G277" s="2"/>
      </tp>
      <tp>
        <v>825</v>
        <stp/>
        <stp>##V3_BDPV12</stp>
        <stp>5202 JT Equity</stp>
        <stp>LAST_PRICE</stp>
        <stp>[Crispin Spreadsheet.xlsx]Portfolio!R265C7</stp>
        <tr r="G265" s="2"/>
      </tp>
      <tp>
        <v>6791</v>
        <stp/>
        <stp>##V3_BDPV12</stp>
        <stp>7203 JT Equity</stp>
        <stp>LAST_PRICE</stp>
        <stp>[Crispin Spreadsheet.xlsx]Portfolio!R285C7</stp>
        <tr r="G285" s="2"/>
      </tp>
      <tp>
        <v>1843</v>
        <stp/>
        <stp>##V3_BDPV12</stp>
        <stp>8591 JT Equity</stp>
        <stp>PX_YEST_CLOSE</stp>
        <stp>[Crispin Spreadsheet.xlsx]Portfolio!R269C6</stp>
        <tr r="F269" s="2"/>
      </tp>
      <tp>
        <v>26.4</v>
        <stp/>
        <stp>##V3_BDPV12</stp>
        <stp>1128 HK Equity</stp>
        <stp>PX_YEST_CLOSE</stp>
        <stp>[Crispin Spreadsheet.xlsx]Portfolio!R200C6</stp>
        <tr r="F200" s="2"/>
      </tp>
      <tp>
        <v>3400</v>
        <stp/>
        <stp>##V3_BDPV12</stp>
        <stp>7012 JT Equity</stp>
        <stp>PX_YEST_CLOSE</stp>
        <stp>[Crispin Spreadsheet.xlsx]Portfolio!R256C6</stp>
        <tr r="F256" s="2"/>
      </tp>
      <tp>
        <v>2702</v>
        <stp/>
        <stp>##V3_BDPV12</stp>
        <stp>9064 JT Equity</stp>
        <stp>PX_YEST_CLOSE</stp>
        <stp>[Crispin Spreadsheet.xlsx]Portfolio!R288C6</stp>
        <tr r="F288" s="2"/>
      </tp>
      <tp>
        <v>3.87</v>
        <stp/>
        <stp>##V3_BDPV12</stp>
        <stp>2899 HK Equity</stp>
        <stp>PX_YEST_CLOSE</stp>
        <stp>[Crispin Spreadsheet.xlsx]Portfolio!R193C6</stp>
        <tr r="F193" s="2"/>
      </tp>
      <tp>
        <v>6240</v>
        <stp/>
        <stp>##V3_BDPV12</stp>
        <stp>6201 JT Equity</stp>
        <stp>LAST_PRICE</stp>
        <stp>[Crispin Spreadsheet.xlsx]Portfolio!R284C7</stp>
        <tr r="G284" s="2"/>
      </tp>
      <tp>
        <v>3400</v>
        <stp/>
        <stp>##V3_BDPV12</stp>
        <stp>7012 JT Equity</stp>
        <stp>LAST_PRICE</stp>
        <stp>[Crispin Spreadsheet.xlsx]Portfolio!R256C7</stp>
        <tr r="G256" s="2"/>
      </tp>
      <tp>
        <v>35</v>
        <stp/>
        <stp>##V3_BDHV12</stp>
        <stp>BDRILL NO Equity</stp>
        <stp>PX_CLOSE_1D</stp>
        <stp>07/03/2018</stp>
        <stp>07/03/2018</stp>
        <stp>[Crispin Spreadsheet.xlsx]Portfolio!R307C26</stp>
        <tr r="Z307" s="2"/>
      </tp>
      <tp>
        <v>35</v>
        <stp/>
        <stp>##V3_BDHV12</stp>
        <stp>BDRILL NO Equity</stp>
        <stp>PX_CLOSE_1D</stp>
        <stp>07/03/2018</stp>
        <stp>07/03/2018</stp>
        <stp>[Crispin Spreadsheet.xlsx]Portfolio!R737C26</stp>
        <tr r="Z737" s="2"/>
      </tp>
      <tp>
        <v>150.75</v>
        <stp/>
        <stp>##V3_BDHV12</stp>
        <stp>VOLVB SS Equity</stp>
        <stp>PX_CLOSE_1D</stp>
        <stp>07/03/2018</stp>
        <stp>07/03/2018</stp>
        <stp>[Crispin Spreadsheet.xlsx]Portfolio!R369C26</stp>
        <tr r="Z369" s="2"/>
      </tp>
      <tp>
        <v>22750</v>
        <stp/>
        <stp>##V3_BDPV12</stp>
        <stp>STA Index</stp>
        <stp>LAST_PRICE</stp>
        <stp>[Crispin Spreadsheet.xlsx]Portfolio!R213C7</stp>
        <tr r="G213" s="2"/>
      </tp>
      <tp>
        <v>1620.5</v>
        <stp/>
        <stp>##V3_BDPV12</stp>
        <stp>7202 JT Equity</stp>
        <stp>PX_YEST_CLOSE</stp>
        <stp>[Crispin Spreadsheet.xlsx]Portfolio!R251C6</stp>
        <tr r="F251" s="2"/>
      </tp>
      <tp>
        <v>2723</v>
        <stp/>
        <stp>##V3_BDPV12</stp>
        <stp>1820 JT Equity</stp>
        <stp>PX_YEST_CLOSE</stp>
        <stp>[Crispin Spreadsheet.xlsx]Portfolio!R267C6</stp>
        <tr r="F267" s="2"/>
      </tp>
      <tp>
        <v>516</v>
        <stp/>
        <stp>##V3_BDPV12</stp>
        <stp>4689 JT Equity</stp>
        <stp>LAST_PRICE</stp>
        <stp>[Crispin Spreadsheet.xlsx]Portfolio!R287C7</stp>
        <tr r="G287" s="2"/>
      </tp>
      <tp>
        <v>6290</v>
        <stp/>
        <stp>##V3_BDPV12</stp>
        <stp>6383 JT Equity</stp>
        <stp>LAST_PRICE</stp>
        <stp>[Crispin Spreadsheet.xlsx]Portfolio!R242C7</stp>
        <tr r="G242" s="2"/>
      </tp>
      <tp>
        <v>1819.5</v>
        <stp/>
        <stp>##V3_BDPV12</stp>
        <stp>8591 JT Equity</stp>
        <stp>LAST_PRICE</stp>
        <stp>[Crispin Spreadsheet.xlsx]Portfolio!R764C7</stp>
        <tr r="G764" s="2"/>
      </tp>
      <tp>
        <v>6780</v>
        <stp/>
        <stp>##V3_BDPV12</stp>
        <stp>2670 JT Equity</stp>
        <stp>LAST_PRICE</stp>
        <stp>[Crispin Spreadsheet.xlsx]Portfolio!R237C7</stp>
        <tr r="G237" s="2"/>
      </tp>
      <tp>
        <v>1290</v>
        <stp/>
        <stp>##V3_BDPV12</stp>
        <stp>2730 JT Equity</stp>
        <stp>PX_YEST_CLOSE</stp>
        <stp>[Crispin Spreadsheet.xlsx]Portfolio!R245C6</stp>
        <tr r="F245" s="2"/>
      </tp>
      <tp>
        <v>1343</v>
        <stp/>
        <stp>##V3_BDPV12</stp>
        <stp>5727 JT Equity</stp>
        <stp>PX_YEST_CLOSE</stp>
        <stp>[Crispin Spreadsheet.xlsx]Portfolio!R282C6</stp>
        <tr r="F282" s="2"/>
      </tp>
      <tp>
        <v>8853</v>
        <stp/>
        <stp>##V3_BDPV12</stp>
        <stp>SMA Index</stp>
        <stp>LAST_PRICE</stp>
        <stp>[Crispin Spreadsheet.xlsx]Portfolio!R372C7</stp>
        <tr r="G372" s="2"/>
      </tp>
      <tp>
        <v>1531</v>
        <stp/>
        <stp>##V3_BDPV12</stp>
        <stp>6395 JT Equity</stp>
        <stp>PX_YEST_CLOSE</stp>
        <stp>[Crispin Spreadsheet.xlsx]Portfolio!R281C6</stp>
        <tr r="F281" s="2"/>
      </tp>
      <tp>
        <v>10920</v>
        <stp/>
        <stp>##V3_BDPV12</stp>
        <stp>6963 JT Equity</stp>
        <stp>PX_YEST_CLOSE</stp>
        <stp>[Crispin Spreadsheet.xlsx]Portfolio!R271C6</stp>
        <tr r="F271" s="2"/>
      </tp>
      <tp>
        <v>4375</v>
        <stp/>
        <stp>##V3_BDPV12</stp>
        <stp>3382 JT Equity</stp>
        <stp>LAST_PRICE</stp>
        <stp>[Crispin Spreadsheet.xlsx]Portfolio!R273C7</stp>
        <tr r="G273" s="2"/>
      </tp>
      <tp>
        <v>1198</v>
        <stp/>
        <stp>##V3_BDPV12</stp>
        <stp>3099 JT Equity</stp>
        <stp>LAST_PRICE</stp>
        <stp>[Crispin Spreadsheet.xlsx]Portfolio!R250C7</stp>
        <tr r="G250" s="2"/>
      </tp>
      <tp>
        <v>1560</v>
        <stp/>
        <stp>##V3_BDPV12</stp>
        <stp>1808 JT Equity</stp>
        <stp>LAST_PRICE</stp>
        <stp>[Crispin Spreadsheet.xlsx]Portfolio!R248C7</stp>
        <tr r="G248" s="2"/>
      </tp>
      <tp>
        <v>837</v>
        <stp/>
        <stp>##V3_BDPV12</stp>
        <stp>8848 JT Equity</stp>
        <stp>LAST_PRICE</stp>
        <stp>[Crispin Spreadsheet.xlsx]Portfolio!R258C7</stp>
        <tr r="G258" s="2"/>
      </tp>
      <tp>
        <v>2310</v>
        <stp/>
        <stp>##V3_BDPV12</stp>
        <stp>6857 JT Equity</stp>
        <stp>LAST_PRICE</stp>
        <stp>[Crispin Spreadsheet.xlsx]Portfolio!R238C7</stp>
        <tr r="G238" s="2"/>
      </tp>
      <tp>
        <v>215</v>
        <stp/>
        <stp>##V3_BDPV12</stp>
        <stp>6740 JT Equity</stp>
        <stp>PX_YEST_CLOSE</stp>
        <stp>[Crispin Spreadsheet.xlsx]Portfolio!R252C6</stp>
        <tr r="F252" s="2"/>
      </tp>
      <tp>
        <v>13.14</v>
        <stp/>
        <stp>##V3_BDPV12</stp>
        <stp>2689 HK Equity</stp>
        <stp>PX_YEST_CLOSE</stp>
        <stp>[Crispin Spreadsheet.xlsx]Portfolio!R196C6</stp>
        <tr r="F196" s="2"/>
      </tp>
      <tp>
        <v>6300</v>
        <stp/>
        <stp>##V3_BDPV12</stp>
        <stp>6383 JT Equity</stp>
        <stp>PX_YEST_CLOSE</stp>
        <stp>[Crispin Spreadsheet.xlsx]Portfolio!R242C6</stp>
        <tr r="F242" s="2"/>
      </tp>
      <tp>
        <v>2627</v>
        <stp/>
        <stp>##V3_BDPV12</stp>
        <stp>7181 JT Equity</stp>
        <stp>PX_YEST_CLOSE</stp>
        <stp>[Crispin Spreadsheet.xlsx]Portfolio!R253C6</stp>
        <tr r="F253" s="2"/>
      </tp>
      <tp>
        <v>45.25</v>
        <stp/>
        <stp>##V3_BDPV12</stp>
        <stp>1928 HK Equity</stp>
        <stp>LAST_PRICE</stp>
        <stp>[Crispin Spreadsheet.xlsx]Portfolio!R198C7</stp>
        <tr r="G198" s="2"/>
      </tp>
      <tp>
        <v>28.2</v>
        <stp/>
        <stp>##V3_BDPV12</stp>
        <stp>1128 HK Equity</stp>
        <stp>LAST_PRICE</stp>
        <stp>[Crispin Spreadsheet.xlsx]Portfolio!R200C7</stp>
        <tr r="G200" s="2"/>
      </tp>
      <tp>
        <v>5168</v>
        <stp/>
        <stp>##V3_BDHV12</stp>
        <stp>CFA Index</stp>
        <stp>PX_CLOSE_1D</stp>
        <stp>07/03/2018</stp>
        <stp>07/03/2018</stp>
        <stp>[Crispin Spreadsheet.xlsx]Portfolio!R75C26</stp>
        <tr r="Z75" s="2"/>
      </tp>
      <tp>
        <v>21530</v>
        <stp/>
        <stp>##V3_BDPV12</stp>
        <stp>8035 JT Equity</stp>
        <stp>LAST_PRICE</stp>
        <stp>[Crispin Spreadsheet.xlsx]Portfolio!R283C7</stp>
        <tr r="G283" s="2"/>
      </tp>
      <tp>
        <v>1616</v>
        <stp/>
        <stp>##V3_BDPV12</stp>
        <stp>7202 JT Equity</stp>
        <stp>LAST_PRICE</stp>
        <stp>[Crispin Spreadsheet.xlsx]Portfolio!R251C7</stp>
        <tr r="G251" s="2"/>
      </tp>
      <tp>
        <v>3357</v>
        <stp/>
        <stp>##V3_BDHV12</stp>
        <stp>VGA Index</stp>
        <stp>PX_CLOSE_1D</stp>
        <stp>07/03/2018</stp>
        <stp>07/03/2018</stp>
        <stp>[Crispin Spreadsheet.xlsx]Portfolio!R76C26</stp>
        <tr r="Z76" s="2"/>
      </tp>
      <tp>
        <v>4518</v>
        <stp/>
        <stp>##V3_BDPV12</stp>
        <stp>8316 JT Equity</stp>
        <stp>LAST_PRICE</stp>
        <stp>[Crispin Spreadsheet.xlsx]Portfolio!R280C7</stp>
        <tr r="G280" s="2"/>
      </tp>
      <tp>
        <v>3530</v>
        <stp/>
        <stp>##V3_BDPV12</stp>
        <stp>6753 JT Equity</stp>
        <stp>LAST_PRICE</stp>
        <stp>[Crispin Spreadsheet.xlsx]Portfolio!R274C7</stp>
        <tr r="G274" s="2"/>
      </tp>
      <tp t="s">
        <v>BRL</v>
        <stp/>
        <stp>##V3_BDPV12</stp>
        <stp>VALE3 BS Equity</stp>
        <stp>CRNCY</stp>
        <stp>[Crispin Spreadsheet.xlsx]Portfolio!R40C4</stp>
        <tr r="D40" s="2"/>
      </tp>
      <tp>
        <v>6800</v>
        <stp/>
        <stp>##V3_BDPV12</stp>
        <stp>2670 JT Equity</stp>
        <stp>PX_YEST_CLOSE</stp>
        <stp>[Crispin Spreadsheet.xlsx]Portfolio!R237C6</stp>
        <tr r="F237" s="2"/>
      </tp>
      <tp>
        <v>2565</v>
        <stp/>
        <stp>##V3_BDPV12</stp>
        <stp>5726 JT Equity</stp>
        <stp>PX_YEST_CLOSE</stp>
        <stp>[Crispin Spreadsheet.xlsx]Portfolio!R270C6</stp>
        <tr r="F270" s="2"/>
      </tp>
      <tp>
        <v>2808</v>
        <stp/>
        <stp>##V3_BDPV12</stp>
        <stp>2503 JT Equity</stp>
        <stp>PX_YEST_CLOSE</stp>
        <stp>[Crispin Spreadsheet.xlsx]Portfolio!R257C6</stp>
        <tr r="F257" s="2"/>
      </tp>
      <tp>
        <v>14880</v>
        <stp/>
        <stp>##V3_BDPV12</stp>
        <stp>6981 JT Equity</stp>
        <stp>PX_YEST_CLOSE</stp>
        <stp>[Crispin Spreadsheet.xlsx]Portfolio!R263C6</stp>
        <tr r="F263" s="2"/>
      </tp>
      <tp>
        <v>16</v>
        <stp/>
        <stp>##V3_BDPV12</stp>
        <stp>2823 HK Equity</stp>
        <stp>LAST_PRICE</stp>
        <stp>[Crispin Spreadsheet.xlsx]Portfolio!R188C7</stp>
        <tr r="G188" s="2"/>
      </tp>
      <tp>
        <v>13.46</v>
        <stp/>
        <stp>##V3_BDPV12</stp>
        <stp>2689 HK Equity</stp>
        <stp>LAST_PRICE</stp>
        <stp>[Crispin Spreadsheet.xlsx]Portfolio!R196C7</stp>
        <tr r="G196" s="2"/>
      </tp>
      <tp>
        <v>2630</v>
        <stp/>
        <stp>##V3_BDPV12</stp>
        <stp>7181 JT Equity</stp>
        <stp>LAST_PRICE</stp>
        <stp>[Crispin Spreadsheet.xlsx]Portfolio!R253C7</stp>
        <tr r="G253" s="2"/>
      </tp>
      <tp>
        <v>1553</v>
        <stp/>
        <stp>##V3_BDPV12</stp>
        <stp>6395 JT Equity</stp>
        <stp>LAST_PRICE</stp>
        <stp>[Crispin Spreadsheet.xlsx]Portfolio!R281C7</stp>
        <tr r="G281" s="2"/>
      </tp>
      <tp>
        <v>1287</v>
        <stp/>
        <stp>##V3_BDPV12</stp>
        <stp>2730 JT Equity</stp>
        <stp>LAST_PRICE</stp>
        <stp>[Crispin Spreadsheet.xlsx]Portfolio!R245C7</stp>
        <tr r="G245" s="2"/>
      </tp>
      <tp>
        <v>717.1</v>
        <stp/>
        <stp>##V3_BDPV12</stp>
        <stp>8306 JT Equity</stp>
        <stp>LAST_PRICE</stp>
        <stp>[Crispin Spreadsheet.xlsx]Portfolio!R261C7</stp>
        <tr r="G261" s="2"/>
      </tp>
      <tp>
        <v>2866</v>
        <stp/>
        <stp>##V3_BDPV12</stp>
        <stp>2503 JT Equity</stp>
        <stp>LAST_PRICE</stp>
        <stp>[Crispin Spreadsheet.xlsx]Portfolio!R257C7</stp>
        <tr r="G257" s="2"/>
      </tp>
      <tp>
        <v>2343</v>
        <stp/>
        <stp>##V3_BDPV12</stp>
        <stp>5401 JT Equity</stp>
        <stp>LAST_PRICE</stp>
        <stp>[Crispin Spreadsheet.xlsx]Portfolio!R266C7</stp>
        <tr r="G266" s="2"/>
      </tp>
      <tp>
        <v>4905</v>
        <stp/>
        <stp>##V3_BDPV12</stp>
        <stp>2331 JT Equity</stp>
        <stp>PX_YEST_CLOSE</stp>
        <stp>[Crispin Spreadsheet.xlsx]Portfolio!R278C6</stp>
        <tr r="F278" s="2"/>
      </tp>
      <tp>
        <v>6.25</v>
        <stp/>
        <stp>##V3_BDPV12</stp>
        <stp>3328 HK Equity</stp>
        <stp>PX_YEST_CLOSE</stp>
        <stp>[Crispin Spreadsheet.xlsx]Portfolio!R189C6</stp>
        <tr r="F189" s="2"/>
      </tp>
      <tp>
        <v>15.72</v>
        <stp/>
        <stp>##V3_BDPV12</stp>
        <stp>2823 HK Equity</stp>
        <stp>PX_YEST_CLOSE</stp>
        <stp>[Crispin Spreadsheet.xlsx]Portfolio!R188C6</stp>
        <tr r="F188" s="2"/>
      </tp>
      <tp>
        <v>2481</v>
        <stp/>
        <stp>##V3_BDPV12</stp>
        <stp>8801 JT Equity</stp>
        <stp>PX_YEST_CLOSE</stp>
        <stp>[Crispin Spreadsheet.xlsx]Portfolio!R262C6</stp>
        <tr r="F262" s="2"/>
      </tp>
      <tp>
        <v>199900</v>
        <stp/>
        <stp>##V3_BDPV12</stp>
        <stp>8953 JT Equity</stp>
        <stp>LAST_PRICE</stp>
        <stp>[Crispin Spreadsheet.xlsx]Portfolio!R254C7</stp>
        <tr r="G254" s="2"/>
      </tp>
      <tp>
        <v>576000</v>
        <stp/>
        <stp>##V3_BDPV12</stp>
        <stp>8951 JT Equity</stp>
        <stp>LAST_PRICE</stp>
        <stp>[Crispin Spreadsheet.xlsx]Portfolio!R264C7</stp>
        <tr r="G264" s="2"/>
      </tp>
      <tp t="s">
        <v>ISHARES FTSE A50 CHINA INDEX</v>
        <stp/>
        <stp>##V3_BDPV12</stp>
        <stp>2823 HK Equity</stp>
        <stp>NAME</stp>
        <stp>[Crispin Spreadsheet.xlsx]Portfolio!R188C5</stp>
        <tr r="E188" s="2"/>
      </tp>
      <tp>
        <v>47.44</v>
        <stp/>
        <stp>##V3_BDHV12</stp>
        <stp>SSABA SS Equity</stp>
        <stp>PX_CLOSE_1D</stp>
        <stp>07/03/2018</stp>
        <stp>07/03/2018</stp>
        <stp>[Crispin Spreadsheet.xlsx]Portfolio!R366C26</stp>
        <tr r="Z366" s="2"/>
      </tp>
      <tp>
        <v>4605</v>
        <stp/>
        <stp>##V3_BDPV12</stp>
        <stp>9684 JT Equity</stp>
        <stp>PX_YEST_CLOSE</stp>
        <stp>[Crispin Spreadsheet.xlsx]Portfolio!R772C6</stp>
        <tr r="F772" s="2"/>
      </tp>
      <tp>
        <v>4335</v>
        <stp/>
        <stp>##V3_BDPV12</stp>
        <stp>9719 JT Equity</stp>
        <stp>PX_YEST_CLOSE</stp>
        <stp>[Crispin Spreadsheet.xlsx]Portfolio!R272C6</stp>
        <tr r="F272" s="2"/>
      </tp>
      <tp>
        <v>2004</v>
        <stp/>
        <stp>##V3_BDPV12</stp>
        <stp>8750 JT Equity</stp>
        <stp>PX_YEST_CLOSE</stp>
        <stp>[Crispin Spreadsheet.xlsx]Portfolio!R243C6</stp>
        <tr r="F243" s="2"/>
      </tp>
      <tp>
        <v>21275</v>
        <stp/>
        <stp>##V3_BDPV12</stp>
        <stp>8035 JT Equity</stp>
        <stp>PX_YEST_CLOSE</stp>
        <stp>[Crispin Spreadsheet.xlsx]Portfolio!R283C6</stp>
        <tr r="F283" s="2"/>
      </tp>
      <tp>
        <v>1819.5</v>
        <stp/>
        <stp>##V3_BDPV12</stp>
        <stp>8591 JT Equity</stp>
        <stp>LAST_PRICE</stp>
        <stp>[Crispin Spreadsheet.xlsx]Portfolio!R269C7</stp>
        <tr r="G269" s="2"/>
      </tp>
      <tp>
        <v>7200</v>
        <stp/>
        <stp>##V3_BDPV12</stp>
        <stp>Z A Index</stp>
        <stp>LAST_PRICE</stp>
        <stp>[Crispin Spreadsheet.xlsx]Portfolio!R397C7</stp>
        <tr r="G397" s="2"/>
      </tp>
      <tp>
        <v>0.04</v>
        <stp/>
        <stp>##V3_BDHV12</stp>
        <stp>NADLQ US Equity</stp>
        <stp>PX_CLOSE_1D</stp>
        <stp>07/03/2018</stp>
        <stp>07/03/2018</stp>
        <stp>[Crispin Spreadsheet.xlsx]Portfolio!R668C26</stp>
        <tr r="Z668" s="2"/>
      </tp>
      <tp>
        <v>1.57734</v>
        <stp/>
        <stp>##V3_BDPV12</stp>
        <stp>EURAUD Curncy</stp>
        <stp>LAST_PRICE</stp>
        <stp>[Crispin Spreadsheet.xlsx]Portfolio!R23C13</stp>
        <tr r="M23" s="2"/>
      </tp>
      <tp>
        <v>1.57734</v>
        <stp/>
        <stp>##V3_BDPV12</stp>
        <stp>EURAUD Curncy</stp>
        <stp>LAST_PRICE</stp>
        <stp>[Crispin Spreadsheet.xlsx]Portfolio!R22C13</stp>
        <tr r="M22" s="2"/>
      </tp>
      <tp>
        <v>1.57734</v>
        <stp/>
        <stp>##V3_BDPV12</stp>
        <stp>EURAUD Curncy</stp>
        <stp>LAST_PRICE</stp>
        <stp>[Crispin Spreadsheet.xlsx]Portfolio!R21C13</stp>
        <tr r="M21" s="2"/>
      </tp>
      <tp>
        <v>1.57734</v>
        <stp/>
        <stp>##V3_BDPV12</stp>
        <stp>EURAUD Curncy</stp>
        <stp>LAST_PRICE</stp>
        <stp>[Crispin Spreadsheet.xlsx]Portfolio!R20C13</stp>
        <tr r="M20" s="2"/>
      </tp>
      <tp>
        <v>1.57734</v>
        <stp/>
        <stp>##V3_BDPV12</stp>
        <stp>EURAUD Curncy</stp>
        <stp>LAST_PRICE</stp>
        <stp>[Crispin Spreadsheet.xlsx]Portfolio!R17C13</stp>
        <tr r="M17" s="2"/>
      </tp>
      <tp>
        <v>1.57734</v>
        <stp/>
        <stp>##V3_BDPV12</stp>
        <stp>EURAUD Curncy</stp>
        <stp>LAST_PRICE</stp>
        <stp>[Crispin Spreadsheet.xlsx]Portfolio!R16C13</stp>
        <tr r="M16" s="2"/>
      </tp>
      <tp>
        <v>1.57734</v>
        <stp/>
        <stp>##V3_BDPV12</stp>
        <stp>EURAUD Curncy</stp>
        <stp>LAST_PRICE</stp>
        <stp>[Crispin Spreadsheet.xlsx]Portfolio!R15C13</stp>
        <tr r="M15" s="2"/>
      </tp>
      <tp>
        <v>1.57734</v>
        <stp/>
        <stp>##V3_BDPV12</stp>
        <stp>EURAUD Curncy</stp>
        <stp>LAST_PRICE</stp>
        <stp>[Crispin Spreadsheet.xlsx]Portfolio!R14C13</stp>
        <tr r="M14" s="2"/>
      </tp>
      <tp>
        <v>1.57734</v>
        <stp/>
        <stp>##V3_BDPV12</stp>
        <stp>EURAUD Curncy</stp>
        <stp>LAST_PRICE</stp>
        <stp>[Crispin Spreadsheet.xlsx]Portfolio!R13C13</stp>
        <tr r="M13" s="2"/>
      </tp>
      <tp>
        <v>1.57734</v>
        <stp/>
        <stp>##V3_BDPV12</stp>
        <stp>EURAUD Curncy</stp>
        <stp>LAST_PRICE</stp>
        <stp>[Crispin Spreadsheet.xlsx]Portfolio!R12C13</stp>
        <tr r="M12" s="2"/>
      </tp>
      <tp>
        <v>1.57734</v>
        <stp/>
        <stp>##V3_BDPV12</stp>
        <stp>EURAUD Curncy</stp>
        <stp>LAST_PRICE</stp>
        <stp>[Crispin Spreadsheet.xlsx]Portfolio!R11C13</stp>
        <tr r="M11" s="2"/>
      </tp>
      <tp>
        <v>1.57734</v>
        <stp/>
        <stp>##V3_BDPV12</stp>
        <stp>EURAUD Curncy</stp>
        <stp>LAST_PRICE</stp>
        <stp>[Crispin Spreadsheet.xlsx]Portfolio!R10C13</stp>
        <tr r="M10" s="2"/>
      </tp>
      <tp>
        <v>1.57734</v>
        <stp/>
        <stp>##V3_BDPV12</stp>
        <stp>EURAUD Curncy</stp>
        <stp>LAST_PRICE</stp>
        <stp>[Crispin Spreadsheet.xlsx]Portfolio!R19C13</stp>
        <tr r="M19" s="2"/>
      </tp>
      <tp>
        <v>1.57734</v>
        <stp/>
        <stp>##V3_BDPV12</stp>
        <stp>EURAUD Curncy</stp>
        <stp>LAST_PRICE</stp>
        <stp>[Crispin Spreadsheet.xlsx]Portfolio!R18C13</stp>
        <tr r="M18" s="2"/>
      </tp>
      <tp t="s">
        <v>USD</v>
        <stp/>
        <stp>##V3_BDPV12</stp>
        <stp>HURLN 7.5 07/24/22 Corp</stp>
        <stp>CRNCY</stp>
        <stp>[Crispin Spreadsheet.xlsx]Portfolio!R249C4</stp>
        <tr r="D249" s="2"/>
      </tp>
      <tp>
        <v>4511</v>
        <stp/>
        <stp>##V3_BDPV12</stp>
        <stp>8316 JT Equity</stp>
        <stp>PX_YEST_CLOSE</stp>
        <stp>[Crispin Spreadsheet.xlsx]Portfolio!R280C6</stp>
        <tr r="F280" s="2"/>
      </tp>
      <tp>
        <v>1805</v>
        <stp/>
        <stp>##V3_BDPV12</stp>
        <stp>8802 JT Equity</stp>
        <stp>PX_YEST_CLOSE</stp>
        <stp>[Crispin Spreadsheet.xlsx]Portfolio!R260C6</stp>
        <tr r="F260" s="2"/>
      </tp>
      <tp>
        <v>1710</v>
        <stp/>
        <stp>##V3_BDPV12</stp>
        <stp>8929 JT Equity</stp>
        <stp>PX_YEST_CLOSE</stp>
        <stp>[Crispin Spreadsheet.xlsx]Portfolio!R240C6</stp>
        <tr r="F240" s="2"/>
      </tp>
      <tp>
        <v>4760</v>
        <stp/>
        <stp>##V3_BDPV12</stp>
        <stp>9684 JT Equity</stp>
        <stp>LAST_PRICE</stp>
        <stp>[Crispin Spreadsheet.xlsx]Portfolio!R279C7</stp>
        <tr r="G279" s="2"/>
      </tp>
      <tp>
        <v>2718</v>
        <stp/>
        <stp>##V3_BDPV12</stp>
        <stp>1820 JT Equity</stp>
        <stp>LAST_PRICE</stp>
        <stp>[Crispin Spreadsheet.xlsx]Portfolio!R267C7</stp>
        <tr r="G267" s="2"/>
      </tp>
      <tp>
        <v>6477</v>
        <stp/>
        <stp>##V3_BDPV12</stp>
        <stp>4911 JT Equity</stp>
        <stp>LAST_PRICE</stp>
        <stp>[Crispin Spreadsheet.xlsx]Portfolio!R276C7</stp>
        <tr r="G276" s="2"/>
      </tp>
      <tp>
        <v>2137</v>
        <stp/>
        <stp>##V3_BDPV12</stp>
        <stp>8871 JT Equity</stp>
        <stp>LAST_PRICE</stp>
        <stp>[Crispin Spreadsheet.xlsx]Portfolio!R247C7</stp>
        <tr r="G247" s="2"/>
      </tp>
      <tp>
        <v>26185</v>
        <stp/>
        <stp>##V3_BDPV12</stp>
        <stp>6954 JT Equity</stp>
        <stp>LAST_PRICE</stp>
        <stp>[Crispin Spreadsheet.xlsx]Portfolio!R246C7</stp>
        <tr r="G246" s="2"/>
      </tp>
      <tp t="s">
        <v>BRL</v>
        <stp/>
        <stp>##V3_BDPV12</stp>
        <stp>SLCE3 BS Equity</stp>
        <stp>CRNCY</stp>
        <stp>[Crispin Spreadsheet.xlsx]Portfolio!R39C4</stp>
        <tr r="D39" s="2"/>
      </tp>
      <tp>
        <v>141.05000000000001</v>
        <stp/>
        <stp>##V3_BDHV12</stp>
        <stp>SECUB SS Equity</stp>
        <stp>PX_CLOSE_1D</stp>
        <stp>07/03/2018</stp>
        <stp>07/03/2018</stp>
        <stp>[Crispin Spreadsheet.xlsx]Portfolio!R363C26</stp>
        <tr r="Z363" s="2"/>
      </tp>
      <tp>
        <v>715.7</v>
        <stp/>
        <stp>##V3_BDPV12</stp>
        <stp>8306 JT Equity</stp>
        <stp>PX_YEST_CLOSE</stp>
        <stp>[Crispin Spreadsheet.xlsx]Portfolio!R261C6</stp>
        <tr r="F261" s="2"/>
      </tp>
      <tp>
        <v>42.5</v>
        <stp/>
        <stp>##V3_BDPV12</stp>
        <stp>1928 HK Equity</stp>
        <stp>PX_YEST_CLOSE</stp>
        <stp>[Crispin Spreadsheet.xlsx]Portfolio!R198C6</stp>
        <tr r="F198" s="2"/>
      </tp>
      <tp>
        <v>1528</v>
        <stp/>
        <stp>##V3_BDPV12</stp>
        <stp>1808 JT Equity</stp>
        <stp>PX_YEST_CLOSE</stp>
        <stp>[Crispin Spreadsheet.xlsx]Portfolio!R248C6</stp>
        <tr r="F248" s="2"/>
      </tp>
      <tp>
        <v>8384</v>
        <stp/>
        <stp>##V3_BDPV12</stp>
        <stp>9984 JT Equity</stp>
        <stp>PX_YEST_CLOSE</stp>
        <stp>[Crispin Spreadsheet.xlsx]Portfolio!R770C6</stp>
        <tr r="F770" s="2"/>
      </tp>
      <tp>
        <v>631.79999999999995</v>
        <stp/>
        <stp>##V3_BDPV12</stp>
        <stp>8604 JT Equity</stp>
        <stp>LAST_PRICE</stp>
        <stp>[Crispin Spreadsheet.xlsx]Portfolio!R268C7</stp>
        <tr r="G268" s="2"/>
      </tp>
      <tp>
        <v>1.8940000000000001</v>
        <stp/>
        <stp>##V3_BDHV12</stp>
        <stp>ALPHA GA Equity</stp>
        <stp>PX_CLOSE_1D</stp>
        <stp>07/03/2018</stp>
        <stp>07/03/2018</stp>
        <stp>[Crispin Spreadsheet.xlsx]Portfolio!R182C26</stp>
        <tr r="Z182" s="2"/>
      </tp>
      <tp>
        <v>1388.5</v>
        <stp/>
        <stp>##V3_BDPV12</stp>
        <stp>7261 JT Equity</stp>
        <stp>PX_YEST_CLOSE</stp>
        <stp>[Crispin Spreadsheet.xlsx]Portfolio!R259C6</stp>
        <tr r="F259" s="2"/>
      </tp>
      <tp>
        <v>2310</v>
        <stp/>
        <stp>##V3_BDPV12</stp>
        <stp>6857 JT Equity</stp>
        <stp>PX_YEST_CLOSE</stp>
        <stp>[Crispin Spreadsheet.xlsx]Portfolio!R238C6</stp>
        <tr r="F238" s="2"/>
      </tp>
      <tp>
        <v>3.76</v>
        <stp/>
        <stp>##V3_BDPV12</stp>
        <stp>2899 HK Equity</stp>
        <stp>LAST_PRICE</stp>
        <stp>[Crispin Spreadsheet.xlsx]Portfolio!R193C7</stp>
        <tr r="G193" s="2"/>
      </tp>
      <tp>
        <v>8598</v>
        <stp/>
        <stp>##V3_BDPV12</stp>
        <stp>9984 JT Equity</stp>
        <stp>LAST_PRICE</stp>
        <stp>[Crispin Spreadsheet.xlsx]Portfolio!R770C7</stp>
        <tr r="G770" s="2"/>
      </tp>
      <tp>
        <v>1702</v>
        <stp/>
        <stp>##V3_BDPV12</stp>
        <stp>8929 JT Equity</stp>
        <stp>LAST_PRICE</stp>
        <stp>[Crispin Spreadsheet.xlsx]Portfolio!R240C7</stp>
        <tr r="G240" s="2"/>
      </tp>
      <tp>
        <v>19881.5</v>
        <stp/>
        <stp>##V3_BDPV12</stp>
        <stp>YBYA Index</stp>
        <stp>LAST_PRICE</stp>
        <stp>[Crispin Spreadsheet.xlsx]Portfolio!R398C7</stp>
        <tr r="G398" s="2"/>
      </tp>
      <tp>
        <v>208.5</v>
        <stp/>
        <stp>##V3_BDHV12</stp>
        <stp>SWEDA SS Equity</stp>
        <stp>PX_CLOSE_1D</stp>
        <stp>07/03/2018</stp>
        <stp>07/03/2018</stp>
        <stp>[Crispin Spreadsheet.xlsx]Portfolio!R367C26</stp>
        <tr r="Z367" s="2"/>
      </tp>
      <tp>
        <v>4.0202</v>
        <stp/>
        <stp>##V3_BDPV12</stp>
        <stp>EURBRL Curncy</stp>
        <stp>LAST_PRICE</stp>
        <stp>[Crispin Spreadsheet.xlsx]Portfolio!R39C13</stp>
        <tr r="M39" s="2"/>
      </tp>
      <tp>
        <v>4.0202</v>
        <stp/>
        <stp>##V3_BDPV12</stp>
        <stp>EURBRL Curncy</stp>
        <stp>LAST_PRICE</stp>
        <stp>[Crispin Spreadsheet.xlsx]Portfolio!R40C13</stp>
        <tr r="M40" s="2"/>
      </tp>
      <tp>
        <v>1354</v>
        <stp/>
        <stp>##V3_BDPV12</stp>
        <stp>6113 JT Equity</stp>
        <stp>PX_YEST_CLOSE</stp>
        <stp>[Crispin Spreadsheet.xlsx]Portfolio!R239C6</stp>
        <tr r="F239" s="2"/>
      </tp>
      <tp>
        <v>2131</v>
        <stp/>
        <stp>##V3_BDPV12</stp>
        <stp>8871 JT Equity</stp>
        <stp>PX_YEST_CLOSE</stp>
        <stp>[Crispin Spreadsheet.xlsx]Portfolio!R247C6</stp>
        <tr r="F247" s="2"/>
      </tp>
      <tp>
        <v>6.3</v>
        <stp/>
        <stp>##V3_BDPV12</stp>
        <stp>3328 HK Equity</stp>
        <stp>LAST_PRICE</stp>
        <stp>[Crispin Spreadsheet.xlsx]Portfolio!R189C7</stp>
        <tr r="G189" s="2"/>
      </tp>
      <tp>
        <v>1802</v>
        <stp/>
        <stp>##V3_BDPV12</stp>
        <stp>8802 JT Equity</stp>
        <stp>LAST_PRICE</stp>
        <stp>[Crispin Spreadsheet.xlsx]Portfolio!R260C7</stp>
        <tr r="G260" s="2"/>
      </tp>
      <tp>
        <v>1351</v>
        <stp/>
        <stp>##V3_BDPV12</stp>
        <stp>6113 JT Equity</stp>
        <stp>LAST_PRICE</stp>
        <stp>[Crispin Spreadsheet.xlsx]Portfolio!R239C7</stp>
        <tr r="G239" s="2"/>
      </tp>
      <tp>
        <v>2699.5</v>
        <stp/>
        <stp>##V3_BDPV12</stp>
        <stp>9064 JT Equity</stp>
        <stp>LAST_PRICE</stp>
        <stp>[Crispin Spreadsheet.xlsx]Portfolio!R288C7</stp>
        <tr r="G288" s="2"/>
      </tp>
      <tp>
        <v>11090</v>
        <stp/>
        <stp>##V3_BDPV12</stp>
        <stp>6963 JT Equity</stp>
        <stp>LAST_PRICE</stp>
        <stp>[Crispin Spreadsheet.xlsx]Portfolio!R271C7</stp>
        <tr r="G271" s="2"/>
      </tp>
      <tp>
        <v>41.46</v>
        <stp/>
        <stp>##V3_BDPV12</stp>
        <stp>VALE3 BS Equity</stp>
        <stp>PX_YEST_CLOSE</stp>
        <stp>[Crispin Spreadsheet.xlsx]Portfolio!R40C6</stp>
        <tr r="F40" s="2"/>
      </tp>
      <tp>
        <v>1843</v>
        <stp/>
        <stp>##V3_BDPV12</stp>
        <stp>8591 JT Equity</stp>
        <stp>PX_YEST_CLOSE</stp>
        <stp>[Crispin Spreadsheet.xlsx]Portfolio!R764C6</stp>
        <tr r="F764" s="2"/>
      </tp>
      <tp>
        <v>580000</v>
        <stp/>
        <stp>##V3_BDPV12</stp>
        <stp>8951 JT Equity</stp>
        <stp>PX_YEST_CLOSE</stp>
        <stp>[Crispin Spreadsheet.xlsx]Portfolio!R264C6</stp>
        <tr r="F264" s="2"/>
      </tp>
      <tp>
        <v>202000</v>
        <stp/>
        <stp>##V3_BDPV12</stp>
        <stp>8953 JT Equity</stp>
        <stp>PX_YEST_CLOSE</stp>
        <stp>[Crispin Spreadsheet.xlsx]Portfolio!R254C6</stp>
        <tr r="F254" s="2"/>
      </tp>
      <tp>
        <v>4940</v>
        <stp/>
        <stp>##V3_BDPV12</stp>
        <stp>2331 JT Equity</stp>
        <stp>LAST_PRICE</stp>
        <stp>[Crispin Spreadsheet.xlsx]Portfolio!R278C7</stp>
        <tr r="G278" s="2"/>
      </tp>
      <tp>
        <v>1377.5</v>
        <stp/>
        <stp>##V3_BDPV12</stp>
        <stp>7261 JT Equity</stp>
        <stp>LAST_PRICE</stp>
        <stp>[Crispin Spreadsheet.xlsx]Portfolio!R259C7</stp>
        <tr r="G259" s="2"/>
      </tp>
      <tp>
        <v>4.24</v>
        <stp/>
        <stp>##V3_BDPV12</stp>
        <stp>1919 HK Equity</stp>
        <stp>LAST_PRICE</stp>
        <stp>[Crispin Spreadsheet.xlsx]Portfolio!R191C7</stp>
        <tr r="G191" s="2"/>
      </tp>
      <tp>
        <v>15025</v>
        <stp/>
        <stp>##V3_BDPV12</stp>
        <stp>6981 JT Equity</stp>
        <stp>LAST_PRICE</stp>
        <stp>[Crispin Spreadsheet.xlsx]Portfolio!R263C7</stp>
        <tr r="G263" s="2"/>
      </tp>
      <tp>
        <v>2483.5</v>
        <stp/>
        <stp>##V3_BDPV12</stp>
        <stp>8801 JT Equity</stp>
        <stp>LAST_PRICE</stp>
        <stp>[Crispin Spreadsheet.xlsx]Portfolio!R262C7</stp>
        <tr r="G262" s="2"/>
      </tp>
      <tp>
        <v>202.2</v>
        <stp/>
        <stp>##V3_BDPV12</stp>
        <stp>AKERBP NO Equity</stp>
        <stp>PX_YEST_CLOSE</stp>
        <stp>[Crispin Spreadsheet.xlsx]Portfolio!R729C6</stp>
        <tr r="F729" s="2"/>
      </tp>
    </main>
    <main first="bloomberg.rtd">
      <tp>
        <v>212.1</v>
        <stp/>
        <stp>##V3_BDPV12</stp>
        <stp>GN DC Equity</stp>
        <stp>PX_YEST_CLOSE</stp>
        <stp>[Crispin Spreadsheet.xlsx]Portfolio!R57C6</stp>
        <tr r="F57" s="2"/>
      </tp>
      <tp>
        <v>144.9</v>
        <stp/>
        <stp>##V3_BDPV12</stp>
        <stp>SECUB SS Equity</stp>
        <stp>LAST_PRICE</stp>
        <stp>[Crispin Spreadsheet.xlsx]Portfolio!R363C7</stp>
        <tr r="G363" s="2"/>
      </tp>
      <tp>
        <v>14.83</v>
        <stp/>
        <stp>##V3_BDPV12</stp>
        <stp>STERV FH Equity</stp>
        <stp>LAST_PRICE</stp>
        <stp>[Crispin Spreadsheet.xlsx]Portfolio!R72C7</stp>
        <tr r="G72" s="2"/>
      </tp>
      <tp>
        <v>1.2309000000000001</v>
        <stp/>
        <stp>##V3_BDPV12</stp>
        <stp>EURUSD Curncy</stp>
        <stp>LAST_PRICE</stp>
        <stp>[Crispin Spreadsheet.xlsx]Portfolio!R3C17</stp>
        <tr r="Q3" s="2"/>
      </tp>
      <tp>
        <v>56.4</v>
        <stp/>
        <stp>##V3_BDPV12</stp>
        <stp>ERICB SS Equity</stp>
        <stp>LAST_PRICE</stp>
        <stp>[Crispin Spreadsheet.xlsx]Portfolio!R368C7</stp>
        <tr r="G368" s="2"/>
      </tp>
      <tp t="s">
        <v>USD</v>
        <stp/>
        <stp>##V3_BDPV12</stp>
        <stp>C US Equity</stp>
        <stp>CRNCY</stp>
        <stp>[Crispin Spreadsheet.xlsx]Portfolio!R614C4</stp>
        <tr r="D614" s="2"/>
      </tp>
      <tp>
        <v>9.76</v>
        <stp/>
        <stp>##V3_BDPV12</stp>
        <stp>AF FP Equity</stp>
        <stp>LAST_PRICE</stp>
        <stp>[Crispin Spreadsheet.xlsx]Portfolio!R78C7</stp>
        <tr r="G78" s="2"/>
      </tp>
      <tp>
        <v>40.409999999999997</v>
        <stp/>
        <stp>##V3_BDPV12</stp>
        <stp>EN FP Equity</stp>
        <stp>PX_YEST_CLOSE</stp>
        <stp>[Crispin Spreadsheet.xlsx]Portfolio!R85C6</stp>
        <tr r="F85" s="2"/>
      </tp>
      <tp>
        <v>22454</v>
        <stp/>
        <stp>##V3_BDPV12</stp>
        <stp>STA Index</stp>
        <stp>PX_YEST_CLOSE</stp>
        <stp>[Crispin Spreadsheet.xlsx]Portfolio!R213C6</stp>
        <tr r="F213" s="2"/>
      </tp>
      <tp>
        <v>210.7</v>
        <stp/>
        <stp>##V3_BDPV12</stp>
        <stp>SWEDA SS Equity</stp>
        <stp>LAST_PRICE</stp>
        <stp>[Crispin Spreadsheet.xlsx]Portfolio!R367C7</stp>
        <tr r="G367" s="2"/>
      </tp>
      <tp t="s">
        <v>GBP</v>
        <stp/>
        <stp>##V3_BDPV12</stp>
        <stp>G H8 Comdty</stp>
        <stp>CRNCY</stp>
        <stp>[Crispin Spreadsheet.xlsx]Portfolio!R711C4</stp>
        <tr r="D711" s="2"/>
      </tp>
      <tp t="s">
        <v>USD</v>
        <stp/>
        <stp>##V3_BDPV12</stp>
        <stp>K US Equity</stp>
        <stp>CRNCY</stp>
        <stp>[Crispin Spreadsheet.xlsx]Portfolio!R647C4</stp>
        <tr r="D647" s="2"/>
      </tp>
      <tp>
        <v>9.7799999999999994</v>
        <stp/>
        <stp>##V3_BDPV12</stp>
        <stp>DEXB BB Equity</stp>
        <stp>LAST_PRICE</stp>
        <stp>[Crispin Spreadsheet.xlsx]Portfolio!R33C7</stp>
        <tr r="G33" s="2"/>
      </tp>
      <tp>
        <v>125</v>
        <stp/>
        <stp>##V3_BDPV12</stp>
        <stp>ML FP Equity</stp>
        <stp>LAST_PRICE</stp>
        <stp>[Crispin Spreadsheet.xlsx]Portfolio!R89C7</stp>
        <tr r="G89" s="2"/>
      </tp>
      <tp>
        <v>8739</v>
        <stp/>
        <stp>##V3_BDPV12</stp>
        <stp>SMA Index</stp>
        <stp>PX_YEST_CLOSE</stp>
        <stp>[Crispin Spreadsheet.xlsx]Portfolio!R372C6</stp>
        <tr r="F372" s="2"/>
      </tp>
      <tp>
        <v>7.94</v>
        <stp/>
        <stp>##V3_BDPV12</stp>
        <stp>OTE1V FH Equity</stp>
        <stp>LAST_PRICE</stp>
        <stp>[Crispin Spreadsheet.xlsx]Portfolio!R71C7</stp>
        <tr r="G71" s="2"/>
      </tp>
      <tp t="s">
        <v>GBP</v>
        <stp/>
        <stp>##V3_BDPV12</stp>
        <stp>G M8 Comdty</stp>
        <stp>CRNCY</stp>
        <stp>[Crispin Spreadsheet.xlsx]Portfolio!R710C4</stp>
        <tr r="D710" s="2"/>
      </tp>
      <tp t="s">
        <v>GBP</v>
        <stp/>
        <stp>##V3_BDPV12</stp>
        <stp>G H8 Comdty</stp>
        <stp>CRNCY</stp>
        <stp>[Crispin Spreadsheet.xlsx]Portfolio!R500C4</stp>
        <tr r="D500" s="2"/>
      </tp>
      <tp t="s">
        <v>EUR</v>
        <stp/>
        <stp>##V3_BDPV12</stp>
        <stp>AC FP Equity</stp>
        <stp>CRNCY</stp>
        <stp>[Crispin Spreadsheet.xlsx]Portfolio!R77C4</stp>
        <tr r="D77" s="2"/>
      </tp>
      <tp>
        <v>9591.7000000000007</v>
        <stp/>
        <stp>##V3_BDPV12</stp>
        <stp>IBA Index</stp>
        <stp>PX_YEST_CLOSE</stp>
        <stp>[Crispin Spreadsheet.xlsx]Portfolio!R335C6</stp>
        <tr r="F335" s="2"/>
      </tp>
      <tp>
        <v>37.04</v>
        <stp/>
        <stp>##V3_BDPV12</stp>
        <stp>NRE1V FH Equity</stp>
        <stp>LAST_PRICE</stp>
        <stp>[Crispin Spreadsheet.xlsx]Portfolio!R70C7</stp>
        <tr r="G70" s="2"/>
      </tp>
      <tp>
        <v>14660</v>
        <stp/>
        <stp>##V3_BDHV12</stp>
        <stp>6981 JT Equity</stp>
        <stp>PX_CLOSE_1D</stp>
        <stp>07/03/2018</stp>
        <stp>07/03/2018</stp>
        <stp>[Crispin Spreadsheet.xlsx]Portfolio!R263C26</stp>
        <tr r="Z263" s="2"/>
      </tp>
      <tp>
        <v>8464</v>
        <stp/>
        <stp>##V3_BDHV12</stp>
        <stp>9984 JT Equity</stp>
        <stp>PX_CLOSE_1D</stp>
        <stp>07/03/2018</stp>
        <stp>07/03/2018</stp>
        <stp>[Crispin Spreadsheet.xlsx]Portfolio!R770C26</stp>
        <tr r="Z770" s="2"/>
      </tp>
      <tp>
        <v>6591</v>
        <stp/>
        <stp>##V3_BDHV12</stp>
        <stp>4911 JT Equity</stp>
        <stp>PX_CLOSE_1D</stp>
        <stp>07/03/2018</stp>
        <stp>07/03/2018</stp>
        <stp>[Crispin Spreadsheet.xlsx]Portfolio!R276C26</stp>
        <tr r="Z276" s="2"/>
      </tp>
      <tp>
        <v>1721</v>
        <stp/>
        <stp>##V3_BDHV12</stp>
        <stp>8929 JT Equity</stp>
        <stp>PX_CLOSE_1D</stp>
        <stp>07/03/2018</stp>
        <stp>07/03/2018</stp>
        <stp>[Crispin Spreadsheet.xlsx]Portfolio!R240C26</stp>
        <tr r="Z240" s="2"/>
      </tp>
      <tp>
        <v>565000</v>
        <stp/>
        <stp>##V3_BDHV12</stp>
        <stp>8951 JT Equity</stp>
        <stp>PX_CLOSE_1D</stp>
        <stp>07/03/2018</stp>
        <stp>07/03/2018</stp>
        <stp>[Crispin Spreadsheet.xlsx]Portfolio!R264C26</stp>
        <tr r="Z264" s="2"/>
      </tp>
      <tp>
        <v>201200</v>
        <stp/>
        <stp>##V3_BDHV12</stp>
        <stp>8953 JT Equity</stp>
        <stp>PX_CLOSE_1D</stp>
        <stp>07/03/2018</stp>
        <stp>07/03/2018</stp>
        <stp>[Crispin Spreadsheet.xlsx]Portfolio!R254C26</stp>
        <tr r="Z254" s="2"/>
      </tp>
      <tp>
        <v>26235</v>
        <stp/>
        <stp>##V3_BDHV12</stp>
        <stp>6954 JT Equity</stp>
        <stp>PX_CLOSE_1D</stp>
        <stp>07/03/2018</stp>
        <stp>07/03/2018</stp>
        <stp>[Crispin Spreadsheet.xlsx]Portfolio!R246C26</stp>
        <tr r="Z246" s="2"/>
      </tp>
      <tp>
        <v>10710</v>
        <stp/>
        <stp>##V3_BDHV12</stp>
        <stp>6963 JT Equity</stp>
        <stp>PX_CLOSE_1D</stp>
        <stp>07/03/2018</stp>
        <stp>07/03/2018</stp>
        <stp>[Crispin Spreadsheet.xlsx]Portfolio!R271C26</stp>
        <tr r="Z271" s="2"/>
      </tp>
      <tp t="s">
        <v>EUR</v>
        <stp/>
        <stp>##V3_BDPV12</stp>
        <stp>ML FP Equity</stp>
        <stp>CRNCY</stp>
        <stp>[Crispin Spreadsheet.xlsx]Portfolio!R89C4</stp>
        <tr r="D89" s="2"/>
      </tp>
      <tp>
        <v>44.22</v>
        <stp/>
        <stp>##V3_BDPV12</stp>
        <stp>COLR BB Equity</stp>
        <stp>LAST_PRICE</stp>
        <stp>[Crispin Spreadsheet.xlsx]Portfolio!R32C7</stp>
        <tr r="G32" s="2"/>
      </tp>
      <tp>
        <v>3.7480000000000002</v>
        <stp/>
        <stp>##V3_BDPV12</stp>
        <stp>AGFB BB Equity</stp>
        <stp>LAST_PRICE</stp>
        <stp>[Crispin Spreadsheet.xlsx]Portfolio!R30C7</stp>
        <tr r="G30" s="2"/>
      </tp>
      <tp>
        <v>111.4</v>
        <stp/>
        <stp>##V3_BDPV12</stp>
        <stp>EI FP Equity</stp>
        <stp>PX_YEST_CLOSE</stp>
        <stp>[Crispin Spreadsheet.xlsx]Portfolio!R95C6</stp>
        <tr r="F95" s="2"/>
      </tp>
      <tp>
        <v>65.23</v>
        <stp/>
        <stp>##V3_BDPV12</stp>
        <stp>BN FP Equity</stp>
        <stp>PX_YEST_CLOSE</stp>
        <stp>[Crispin Spreadsheet.xlsx]Portfolio!R92C6</stp>
        <tr r="F92" s="2"/>
      </tp>
      <tp>
        <v>28.86</v>
        <stp/>
        <stp>##V3_BDPV12</stp>
        <stp>EDEN FP Equity</stp>
        <stp>LAST_PRICE</stp>
        <stp>[Crispin Spreadsheet.xlsx]Portfolio!R94C7</stp>
        <tr r="G94" s="2"/>
      </tp>
      <tp>
        <v>12239.5</v>
        <stp/>
        <stp>##V3_BDPV12</stp>
        <stp>GXA Index</stp>
        <stp>PX_YEST_CLOSE</stp>
        <stp>[Crispin Spreadsheet.xlsx]Portfolio!R134C6</stp>
        <tr r="F134" s="2"/>
      </tp>
      <tp>
        <v>152</v>
        <stp/>
        <stp>##V3_BDPV12</stp>
        <stp>VOLVB SS Equity</stp>
        <stp>LAST_PRICE</stp>
        <stp>[Crispin Spreadsheet.xlsx]Portfolio!R369C7</stp>
        <tr r="G369" s="2"/>
      </tp>
      <tp t="s">
        <v>USD</v>
        <stp/>
        <stp>##V3_BDPV12</stp>
        <stp>X US Equity</stp>
        <stp>CRNCY</stp>
        <stp>[Crispin Spreadsheet.xlsx]Portfolio!R780C4</stp>
        <tr r="D780" s="2"/>
      </tp>
      <tp>
        <v>2457.5</v>
        <stp/>
        <stp>##V3_BDHV12</stp>
        <stp>8801 JT Equity</stp>
        <stp>PX_CLOSE_1D</stp>
        <stp>07/03/2018</stp>
        <stp>07/03/2018</stp>
        <stp>[Crispin Spreadsheet.xlsx]Portfolio!R262C26</stp>
        <tr r="Z262" s="2"/>
      </tp>
      <tp>
        <v>1768.5</v>
        <stp/>
        <stp>##V3_BDHV12</stp>
        <stp>8802 JT Equity</stp>
        <stp>PX_CLOSE_1D</stp>
        <stp>07/03/2018</stp>
        <stp>07/03/2018</stp>
        <stp>[Crispin Spreadsheet.xlsx]Portfolio!R260C26</stp>
        <tr r="Z260" s="2"/>
      </tp>
      <tp>
        <v>1535</v>
        <stp/>
        <stp>##V3_BDHV12</stp>
        <stp>1808 JT Equity</stp>
        <stp>PX_CLOSE_1D</stp>
        <stp>07/03/2018</stp>
        <stp>07/03/2018</stp>
        <stp>[Crispin Spreadsheet.xlsx]Portfolio!R248C26</stp>
        <tr r="Z248" s="2"/>
      </tp>
      <tp>
        <v>2666</v>
        <stp/>
        <stp>##V3_BDHV12</stp>
        <stp>1820 JT Equity</stp>
        <stp>PX_CLOSE_1D</stp>
        <stp>07/03/2018</stp>
        <stp>07/03/2018</stp>
        <stp>[Crispin Spreadsheet.xlsx]Portfolio!R267C26</stp>
        <tr r="Z267" s="2"/>
      </tp>
      <tp>
        <v>815</v>
        <stp/>
        <stp>##V3_BDHV12</stp>
        <stp>8848 JT Equity</stp>
        <stp>PX_CLOSE_1D</stp>
        <stp>07/03/2018</stp>
        <stp>07/03/2018</stp>
        <stp>[Crispin Spreadsheet.xlsx]Portfolio!R258C26</stp>
        <tr r="Z258" s="2"/>
      </tp>
      <tp>
        <v>2248</v>
        <stp/>
        <stp>##V3_BDHV12</stp>
        <stp>6857 JT Equity</stp>
        <stp>PX_CLOSE_1D</stp>
        <stp>07/03/2018</stp>
        <stp>07/03/2018</stp>
        <stp>[Crispin Spreadsheet.xlsx]Portfolio!R238C26</stp>
        <tr r="Z238" s="2"/>
      </tp>
      <tp>
        <v>2170</v>
        <stp/>
        <stp>##V3_BDHV12</stp>
        <stp>8871 JT Equity</stp>
        <stp>PX_CLOSE_1D</stp>
        <stp>07/03/2018</stp>
        <stp>07/03/2018</stp>
        <stp>[Crispin Spreadsheet.xlsx]Portfolio!R247C26</stp>
        <tr r="Z247" s="2"/>
      </tp>
      <tp t="s">
        <v>EUR</v>
        <stp/>
        <stp>##V3_BDPV12</stp>
        <stp>CA FP Equity</stp>
        <stp>CRNCY</stp>
        <stp>[Crispin Spreadsheet.xlsx]Portfolio!R87C4</stp>
        <tr r="D87" s="2"/>
      </tp>
      <tp>
        <v>1.9179999999999999</v>
        <stp/>
        <stp>##V3_BDPV12</stp>
        <stp>ALPHA GA Equity</stp>
        <stp>LAST_PRICE</stp>
        <stp>[Crispin Spreadsheet.xlsx]Portfolio!R182C7</stp>
        <tr r="G182" s="2"/>
      </tp>
      <tp>
        <v>2728.3</v>
        <stp/>
        <stp>##V3_BDPV12</stp>
        <stp>SPA Index</stp>
        <stp>PX_YEST_CLOSE</stp>
        <stp>[Crispin Spreadsheet.xlsx]Portfolio!R587C6</stp>
        <tr r="F587" s="2"/>
      </tp>
      <tp>
        <v>203.2</v>
        <stp/>
        <stp>##V3_BDPV12</stp>
        <stp>AKERBP NO Equity</stp>
        <stp>LAST_PRICE</stp>
        <stp>[Crispin Spreadsheet.xlsx]Portfolio!R729C7</stp>
        <tr r="G729" s="2"/>
      </tp>
      <tp>
        <v>7145.5</v>
        <stp/>
        <stp>##V3_BDPV12</stp>
        <stp>Z A Index</stp>
        <stp>PX_YEST_CLOSE</stp>
        <stp>[Crispin Spreadsheet.xlsx]Portfolio!R397C6</stp>
        <tr r="F397" s="2"/>
      </tp>
      <tp>
        <v>4</v>
        <stp/>
        <stp>##V3_BDHV12</stp>
        <stp>1919 HK Equity</stp>
        <stp>PX_CLOSE_1D</stp>
        <stp>07/03/2018</stp>
        <stp>07/03/2018</stp>
        <stp>[Crispin Spreadsheet.xlsx]Portfolio!R191C26</stp>
        <tr r="Z191" s="2"/>
      </tp>
      <tp>
        <v>43.05</v>
        <stp/>
        <stp>##V3_BDHV12</stp>
        <stp>1928 HK Equity</stp>
        <stp>PX_CLOSE_1D</stp>
        <stp>07/03/2018</stp>
        <stp>07/03/2018</stp>
        <stp>[Crispin Spreadsheet.xlsx]Portfolio!R198C26</stp>
        <tr r="Z198" s="2"/>
      </tp>
      <tp>
        <v>7140.5</v>
        <stp/>
        <stp>##V3_BDHV12</stp>
        <stp>Z A Index</stp>
        <stp>PX_CLOSE_1D</stp>
        <stp>07/03/2018</stp>
        <stp>07/03/2018</stp>
        <stp>[Crispin Spreadsheet.xlsx]Portfolio!R397C26</stp>
        <tr r="Z397" s="2"/>
      </tp>
      <tp>
        <v>10.210000000000001</v>
        <stp/>
        <stp>##V3_BDPV12</stp>
        <stp>AF FP Equity</stp>
        <stp>PX_YEST_CLOSE</stp>
        <stp>[Crispin Spreadsheet.xlsx]Portfolio!R78C6</stp>
        <tr r="F78" s="2"/>
      </tp>
      <tp>
        <v>21200</v>
        <stp/>
        <stp>##V3_BDPV12</stp>
        <stp>NKA Index</stp>
        <stp>PX_YEST_CLOSE</stp>
        <stp>[Crispin Spreadsheet.xlsx]Portfolio!R236C6</stp>
        <tr r="F236" s="2"/>
      </tp>
      <tp>
        <v>48.13</v>
        <stp/>
        <stp>##V3_BDPV12</stp>
        <stp>SSABA SS Equity</stp>
        <stp>LAST_PRICE</stp>
        <stp>[Crispin Spreadsheet.xlsx]Portfolio!R366C7</stp>
        <tr r="G366" s="2"/>
      </tp>
      <tp>
        <v>19744.5</v>
        <stp/>
        <stp>##V3_BDPV12</stp>
        <stp>YBYA Index</stp>
        <stp>PX_YEST_CLOSE</stp>
        <stp>[Crispin Spreadsheet.xlsx]Portfolio!R398C6</stp>
        <tr r="F398" s="2"/>
      </tp>
      <tp>
        <v>15.8</v>
        <stp/>
        <stp>##V3_BDHV12</stp>
        <stp>2823 HK Equity</stp>
        <stp>PX_CLOSE_1D</stp>
        <stp>07/03/2018</stp>
        <stp>07/03/2018</stp>
        <stp>[Crispin Spreadsheet.xlsx]Portfolio!R188C26</stp>
        <tr r="Z188" s="2"/>
      </tp>
      <tp>
        <v>3.66</v>
        <stp/>
        <stp>##V3_BDHV12</stp>
        <stp>2899 HK Equity</stp>
        <stp>PX_CLOSE_1D</stp>
        <stp>07/03/2018</stp>
        <stp>07/03/2018</stp>
        <stp>[Crispin Spreadsheet.xlsx]Portfolio!R193C26</stp>
        <tr r="Z193" s="2"/>
      </tp>
      <tp>
        <v>66.650000000000006</v>
        <stp/>
        <stp>##V3_BDPV12</stp>
        <stp>BN FP Equity</stp>
        <stp>LAST_PRICE</stp>
        <stp>[Crispin Spreadsheet.xlsx]Portfolio!R92C7</stp>
        <tr r="G92" s="2"/>
      </tp>
      <tp>
        <v>1846</v>
        <stp/>
        <stp>##V3_BDHV12</stp>
        <stp>8591 JT Equity</stp>
        <stp>PX_CLOSE_1D</stp>
        <stp>07/03/2018</stp>
        <stp>07/03/2018</stp>
        <stp>[Crispin Spreadsheet.xlsx]Portfolio!R269C26</stp>
        <tr r="Z269" s="2"/>
      </tp>
      <tp>
        <v>1846</v>
        <stp/>
        <stp>##V3_BDHV12</stp>
        <stp>8591 JT Equity</stp>
        <stp>PX_CLOSE_1D</stp>
        <stp>07/03/2018</stp>
        <stp>07/03/2018</stp>
        <stp>[Crispin Spreadsheet.xlsx]Portfolio!R764C26</stp>
        <tr r="Z764" s="2"/>
      </tp>
      <tp>
        <v>2776.5</v>
        <stp/>
        <stp>##V3_BDHV12</stp>
        <stp>2503 JT Equity</stp>
        <stp>PX_CLOSE_1D</stp>
        <stp>07/03/2018</stp>
        <stp>07/03/2018</stp>
        <stp>[Crispin Spreadsheet.xlsx]Portfolio!R257C26</stp>
        <tr r="Z257" s="2"/>
      </tp>
      <tp t="s">
        <v>DKK</v>
        <stp/>
        <stp>##V3_BDPV12</stp>
        <stp>GN DC Equity</stp>
        <stp>CRNCY</stp>
        <stp>[Crispin Spreadsheet.xlsx]Portfolio!R57C4</stp>
        <tr r="D57" s="2"/>
      </tp>
      <tp>
        <v>22.684999999999999</v>
        <stp/>
        <stp>##V3_BDPV12</stp>
        <stp>CS FP Equity</stp>
        <stp>LAST_PRICE</stp>
        <stp>[Crispin Spreadsheet.xlsx]Portfolio!R83C7</stp>
        <tr r="G83" s="2"/>
      </tp>
      <tp>
        <v>203.2</v>
        <stp/>
        <stp>##V3_BDPV12</stp>
        <stp>AKERBP NO Equity</stp>
        <stp>LAST_PRICE</stp>
        <stp>[Crispin Spreadsheet.xlsx]Portfolio!R306C7</stp>
        <tr r="G306" s="2"/>
      </tp>
      <tp>
        <v>13.44</v>
        <stp/>
        <stp>##V3_BDHV12</stp>
        <stp>2689 HK Equity</stp>
        <stp>PX_CLOSE_1D</stp>
        <stp>07/03/2018</stp>
        <stp>07/03/2018</stp>
        <stp>[Crispin Spreadsheet.xlsx]Portfolio!R196C26</stp>
        <tr r="Z196" s="2"/>
      </tp>
      <tp>
        <v>2399.5</v>
        <stp/>
        <stp>##V3_BDHV12</stp>
        <stp>5401 JT Equity</stp>
        <stp>PX_CLOSE_1D</stp>
        <stp>07/03/2018</stp>
        <stp>07/03/2018</stp>
        <stp>[Crispin Spreadsheet.xlsx]Portfolio!R266C26</stp>
        <tr r="Z266" s="2"/>
      </tp>
      <tp>
        <v>565</v>
        <stp/>
        <stp>##V3_BDPV12</stp>
        <stp>FBEL FP Equity</stp>
        <stp>LAST_PRICE</stp>
        <stp>[Crispin Spreadsheet.xlsx]Portfolio!R98C7</stp>
        <tr r="G98" s="2"/>
      </tp>
      <tp>
        <v>1129.3800000000001</v>
        <stp/>
        <stp>##V3_BDPV12</stp>
        <stp>GOOGL US Equity</stp>
        <stp>LAST_PRICE</stp>
        <stp>[Crispin Spreadsheet.xlsx]Portfolio!R593C7</stp>
        <tr r="G593" s="2"/>
      </tp>
      <tp>
        <v>0.04</v>
        <stp/>
        <stp>##V3_BDPV12</stp>
        <stp>NADLQ US Equity</stp>
        <stp>LAST_PRICE</stp>
        <stp>[Crispin Spreadsheet.xlsx]Portfolio!R668C7</stp>
        <tr r="G668" s="2"/>
      </tp>
      <tp>
        <v>4325</v>
        <stp/>
        <stp>##V3_BDHV12</stp>
        <stp>9719 JT Equity</stp>
        <stp>PX_CLOSE_1D</stp>
        <stp>07/03/2018</stp>
        <stp>07/03/2018</stp>
        <stp>[Crispin Spreadsheet.xlsx]Portfolio!R272C26</stp>
        <tr r="Z272" s="2"/>
      </tp>
      <tp>
        <v>2591</v>
        <stp/>
        <stp>##V3_BDHV12</stp>
        <stp>5726 JT Equity</stp>
        <stp>PX_CLOSE_1D</stp>
        <stp>07/03/2018</stp>
        <stp>07/03/2018</stp>
        <stp>[Crispin Spreadsheet.xlsx]Portfolio!R270C26</stp>
        <tr r="Z270" s="2"/>
      </tp>
      <tp>
        <v>1396</v>
        <stp/>
        <stp>##V3_BDHV12</stp>
        <stp>5727 JT Equity</stp>
        <stp>PX_CLOSE_1D</stp>
        <stp>07/03/2018</stp>
        <stp>07/03/2018</stp>
        <stp>[Crispin Spreadsheet.xlsx]Portfolio!R282C26</stp>
        <tr r="Z282" s="2"/>
      </tp>
      <tp>
        <v>1285</v>
        <stp/>
        <stp>##V3_BDHV12</stp>
        <stp>2730 JT Equity</stp>
        <stp>PX_CLOSE_1D</stp>
        <stp>07/03/2018</stp>
        <stp>07/03/2018</stp>
        <stp>[Crispin Spreadsheet.xlsx]Portfolio!R245C26</stp>
        <tr r="Z245" s="2"/>
      </tp>
      <tp>
        <v>219</v>
        <stp/>
        <stp>##V3_BDHV12</stp>
        <stp>6740 JT Equity</stp>
        <stp>PX_CLOSE_1D</stp>
        <stp>07/03/2018</stp>
        <stp>07/03/2018</stp>
        <stp>[Crispin Spreadsheet.xlsx]Portfolio!R252C26</stp>
        <tr r="Z252" s="2"/>
      </tp>
      <tp>
        <v>2014</v>
        <stp/>
        <stp>##V3_BDHV12</stp>
        <stp>8750 JT Equity</stp>
        <stp>PX_CLOSE_1D</stp>
        <stp>07/03/2018</stp>
        <stp>07/03/2018</stp>
        <stp>[Crispin Spreadsheet.xlsx]Portfolio!R243C26</stp>
        <tr r="Z243" s="2"/>
      </tp>
      <tp>
        <v>3525</v>
        <stp/>
        <stp>##V3_BDHV12</stp>
        <stp>6753 JT Equity</stp>
        <stp>PX_CLOSE_1D</stp>
        <stp>07/03/2018</stp>
        <stp>07/03/2018</stp>
        <stp>[Crispin Spreadsheet.xlsx]Portfolio!R274C26</stp>
        <tr r="Z274" s="2"/>
      </tp>
      <tp t="s">
        <v>EUR</v>
        <stp/>
        <stp>##V3_BDPV12</stp>
        <stp>EN FP Equity</stp>
        <stp>CRNCY</stp>
        <stp>[Crispin Spreadsheet.xlsx]Portfolio!R85C4</stp>
        <tr r="D85" s="2"/>
      </tp>
      <tp t="s">
        <v>USD</v>
        <stp/>
        <stp>##V3_BDPV12</stp>
        <stp>MXEF Index</stp>
        <stp>CRNCY</stp>
        <stp>[Crispin Spreadsheet.xlsx]Portfolio!R235C4</stp>
        <tr r="D235" s="2"/>
      </tp>
      <tp>
        <v>4585</v>
        <stp/>
        <stp>##V3_BDHV12</stp>
        <stp>9684 JT Equity</stp>
        <stp>PX_CLOSE_1D</stp>
        <stp>07/03/2018</stp>
        <stp>07/03/2018</stp>
        <stp>[Crispin Spreadsheet.xlsx]Portfolio!R279C26</stp>
        <tr r="Z279" s="2"/>
      </tp>
      <tp>
        <v>506</v>
        <stp/>
        <stp>##V3_BDHV12</stp>
        <stp>4689 JT Equity</stp>
        <stp>PX_CLOSE_1D</stp>
        <stp>07/03/2018</stp>
        <stp>07/03/2018</stp>
        <stp>[Crispin Spreadsheet.xlsx]Portfolio!R287C26</stp>
        <tr r="Z287" s="2"/>
      </tp>
      <tp>
        <v>4585</v>
        <stp/>
        <stp>##V3_BDHV12</stp>
        <stp>9684 JT Equity</stp>
        <stp>PX_CLOSE_1D</stp>
        <stp>07/03/2018</stp>
        <stp>07/03/2018</stp>
        <stp>[Crispin Spreadsheet.xlsx]Portfolio!R772C26</stp>
        <tr r="Z772" s="2"/>
      </tp>
      <tp>
        <v>632.1</v>
        <stp/>
        <stp>##V3_BDHV12</stp>
        <stp>8604 JT Equity</stp>
        <stp>PX_CLOSE_1D</stp>
        <stp>07/03/2018</stp>
        <stp>07/03/2018</stp>
        <stp>[Crispin Spreadsheet.xlsx]Portfolio!R268C26</stp>
        <tr r="Z268" s="2"/>
      </tp>
      <tp>
        <v>6770</v>
        <stp/>
        <stp>##V3_BDHV12</stp>
        <stp>2670 JT Equity</stp>
        <stp>PX_CLOSE_1D</stp>
        <stp>07/03/2018</stp>
        <stp>07/03/2018</stp>
        <stp>[Crispin Spreadsheet.xlsx]Portfolio!R237C26</stp>
        <tr r="Z237" s="2"/>
      </tp>
      <tp t="s">
        <v>EUR</v>
        <stp/>
        <stp>##V3_BDPV12</stp>
        <stp>BN FP Equity</stp>
        <stp>CRNCY</stp>
        <stp>[Crispin Spreadsheet.xlsx]Portfolio!R92C4</stp>
        <tr r="D92" s="2"/>
      </tp>
      <tp t="s">
        <v>EUR</v>
        <stp/>
        <stp>##V3_BDPV12</stp>
        <stp>EI FP Equity</stp>
        <stp>CRNCY</stp>
        <stp>[Crispin Spreadsheet.xlsx]Portfolio!R95C4</stp>
        <tr r="D95" s="2"/>
      </tp>
      <tp>
        <v>122.55</v>
        <stp/>
        <stp>##V3_BDPV12</stp>
        <stp>ML FP Equity</stp>
        <stp>PX_YEST_CLOSE</stp>
        <stp>[Crispin Spreadsheet.xlsx]Portfolio!R89C6</stp>
        <tr r="F89" s="2"/>
      </tp>
      <tp t="s">
        <v>NOK</v>
        <stp/>
        <stp>##V3_BDPV12</stp>
        <stp>BDRILL NO Equity</stp>
        <stp>CRNCY</stp>
        <stp>[Crispin Spreadsheet.xlsx]Portfolio!R737C4</stp>
        <tr r="D737" s="2"/>
      </tp>
      <tp t="s">
        <v>NOK</v>
        <stp/>
        <stp>##V3_BDPV12</stp>
        <stp>BDRILL NO Equity</stp>
        <stp>CRNCY</stp>
        <stp>[Crispin Spreadsheet.xlsx]Portfolio!R307C4</stp>
        <tr r="D307" s="2"/>
      </tp>
      <tp>
        <v>1573.4</v>
        <stp/>
        <stp>##V3_BDPV12</stp>
        <stp>RTYA Index</stp>
        <stp>PX_YEST_CLOSE</stp>
        <stp>[Crispin Spreadsheet.xlsx]Portfolio!R588C6</stp>
        <tr r="F588" s="2"/>
      </tp>
      <tp>
        <v>33.22</v>
        <stp/>
        <stp>##V3_BDPV12</stp>
        <stp>FWONK US Equity</stp>
        <stp>LAST_PRICE</stp>
        <stp>[Crispin Spreadsheet.xlsx]Portfolio!R755C7</stp>
        <tr r="G755" s="2"/>
      </tp>
      <tp>
        <v>33.22</v>
        <stp/>
        <stp>##V3_BDPV12</stp>
        <stp>FWONK US Equity</stp>
        <stp>LAST_PRICE</stp>
        <stp>[Crispin Spreadsheet.xlsx]Portfolio!R655C7</stp>
        <tr r="G655" s="2"/>
      </tp>
      <tp>
        <v>19682.5</v>
        <stp/>
        <stp>##V3_BDHV12</stp>
        <stp>YBYA Index</stp>
        <stp>PX_CLOSE_1D</stp>
        <stp>07/03/2018</stp>
        <stp>07/03/2018</stp>
        <stp>[Crispin Spreadsheet.xlsx]Portfolio!R398C26</stp>
        <tr r="Z398" s="2"/>
      </tp>
      <tp>
        <v>6.3</v>
        <stp/>
        <stp>##V3_BDHV12</stp>
        <stp>3328 HK Equity</stp>
        <stp>PX_CLOSE_1D</stp>
        <stp>07/03/2018</stp>
        <stp>07/03/2018</stp>
        <stp>[Crispin Spreadsheet.xlsx]Portfolio!R189C26</stp>
        <tr r="Z189" s="2"/>
      </tp>
      <tp>
        <v>2653</v>
        <stp/>
        <stp>##V3_BDHV12</stp>
        <stp>7181 JT Equity</stp>
        <stp>PX_CLOSE_1D</stp>
        <stp>07/03/2018</stp>
        <stp>07/03/2018</stp>
        <stp>[Crispin Spreadsheet.xlsx]Portfolio!R253C26</stp>
        <tr r="Z253" s="2"/>
      </tp>
      <tp>
        <v>1365</v>
        <stp/>
        <stp>##V3_BDHV12</stp>
        <stp>6113 JT Equity</stp>
        <stp>PX_CLOSE_1D</stp>
        <stp>07/03/2018</stp>
        <stp>07/03/2018</stp>
        <stp>[Crispin Spreadsheet.xlsx]Portfolio!R239C26</stp>
        <tr r="Z239" s="2"/>
      </tp>
      <tp>
        <v>1993</v>
        <stp/>
        <stp>##V3_BDHV12</stp>
        <stp>6141 JT Equity</stp>
        <stp>PX_CLOSE_1D</stp>
        <stp>07/03/2018</stp>
        <stp>07/03/2018</stp>
        <stp>[Crispin Spreadsheet.xlsx]Portfolio!R244C26</stp>
        <tr r="Z244" s="2"/>
      </tp>
      <tp>
        <v>46.03</v>
        <stp/>
        <stp>##V3_BDPV12</stp>
        <stp>AC FP Equity</stp>
        <stp>LAST_PRICE</stp>
        <stp>[Crispin Spreadsheet.xlsx]Portfolio!R77C7</stp>
        <tr r="G77" s="2"/>
      </tp>
      <tp>
        <v>17.535</v>
        <stp/>
        <stp>##V3_BDPV12</stp>
        <stp>CA FP Equity</stp>
        <stp>LAST_PRICE</stp>
        <stp>[Crispin Spreadsheet.xlsx]Portfolio!R87C7</stp>
        <tr r="G87" s="2"/>
      </tp>
      <tp>
        <v>218.8</v>
        <stp/>
        <stp>##V3_BDPV12</stp>
        <stp>GN DC Equity</stp>
        <stp>LAST_PRICE</stp>
        <stp>[Crispin Spreadsheet.xlsx]Portfolio!R57C7</stp>
        <tr r="G57" s="2"/>
      </tp>
      <tp>
        <v>101.52</v>
        <stp/>
        <stp>##V3_BDPV12</stp>
        <stp>RY CN Equity</stp>
        <stp>LAST_PRICE</stp>
        <stp>[Crispin Spreadsheet.xlsx]Portfolio!R47C7</stp>
        <tr r="G47" s="2"/>
      </tp>
      <tp>
        <v>45.35</v>
        <stp/>
        <stp>##V3_BDPV12</stp>
        <stp>AC FP Equity</stp>
        <stp>PX_YEST_CLOSE</stp>
        <stp>[Crispin Spreadsheet.xlsx]Portfolio!R77C6</stp>
        <tr r="F77" s="2"/>
      </tp>
      <tp t="s">
        <v>USD</v>
        <stp/>
        <stp>##V3_BDPV12</stp>
        <stp>T US Equity</stp>
        <stp>CRNCY</stp>
        <stp>[Crispin Spreadsheet.xlsx]Portfolio!R598C4</stp>
        <tr r="D598" s="2"/>
      </tp>
      <tp>
        <v>1237</v>
        <stp/>
        <stp>##V3_BDHV12</stp>
        <stp>3099 JT Equity</stp>
        <stp>PX_CLOSE_1D</stp>
        <stp>07/03/2018</stp>
        <stp>07/03/2018</stp>
        <stp>[Crispin Spreadsheet.xlsx]Portfolio!R250C26</stp>
        <tr r="Z250" s="2"/>
      </tp>
      <tp>
        <v>1396</v>
        <stp/>
        <stp>##V3_BDHV12</stp>
        <stp>5002 JT Equity</stp>
        <stp>PX_CLOSE_1D</stp>
        <stp>07/03/2018</stp>
        <stp>07/03/2018</stp>
        <stp>[Crispin Spreadsheet.xlsx]Portfolio!R277C26</stp>
        <tr r="Z277" s="2"/>
      </tp>
      <tp>
        <v>3555</v>
        <stp/>
        <stp>##V3_BDHV12</stp>
        <stp>7012 JT Equity</stp>
        <stp>PX_CLOSE_1D</stp>
        <stp>07/03/2018</stp>
        <stp>07/03/2018</stp>
        <stp>[Crispin Spreadsheet.xlsx]Portfolio!R256C26</stp>
        <tr r="Z256" s="2"/>
      </tp>
      <tp>
        <v>659.1</v>
        <stp/>
        <stp>##V3_BDHV12</stp>
        <stp>5020 JT Equity</stp>
        <stp>PX_CLOSE_1D</stp>
        <stp>07/03/2018</stp>
        <stp>07/03/2018</stp>
        <stp>[Crispin Spreadsheet.xlsx]Portfolio!R255C26</stp>
        <tr r="Z255" s="2"/>
      </tp>
      <tp>
        <v>20730</v>
        <stp/>
        <stp>##V3_BDHV12</stp>
        <stp>8035 JT Equity</stp>
        <stp>PX_CLOSE_1D</stp>
        <stp>07/03/2018</stp>
        <stp>07/03/2018</stp>
        <stp>[Crispin Spreadsheet.xlsx]Portfolio!R283C26</stp>
        <tr r="Z283" s="2"/>
      </tp>
      <tp>
        <v>2674</v>
        <stp/>
        <stp>##V3_BDHV12</stp>
        <stp>9064 JT Equity</stp>
        <stp>PX_CLOSE_1D</stp>
        <stp>07/03/2018</stp>
        <stp>07/03/2018</stp>
        <stp>[Crispin Spreadsheet.xlsx]Portfolio!R288C26</stp>
        <tr r="Z288" s="2"/>
      </tp>
      <tp t="s">
        <v>EUR</v>
        <stp/>
        <stp>##V3_BDPV12</stp>
        <stp>AF FP Equity</stp>
        <stp>CRNCY</stp>
        <stp>[Crispin Spreadsheet.xlsx]Portfolio!R78C4</stp>
        <tr r="D78" s="2"/>
      </tp>
      <tp>
        <v>61.49</v>
        <stp/>
        <stp>##V3_BDPV12</stp>
        <stp>REDFTPB GU Equity</stp>
        <stp>PX_YEST_CLOSE</stp>
        <stp>[Crispin Spreadsheet.xlsx]Portfolio!R185C6</stp>
        <tr r="F185" s="2"/>
      </tp>
      <tp>
        <v>26.95</v>
        <stp/>
        <stp>##V3_BDHV12</stp>
        <stp>1128 HK Equity</stp>
        <stp>PX_CLOSE_1D</stp>
        <stp>07/03/2018</stp>
        <stp>07/03/2018</stp>
        <stp>[Crispin Spreadsheet.xlsx]Portfolio!R200C26</stp>
        <tr r="Z200" s="2"/>
      </tp>
      <tp>
        <v>6620</v>
        <stp/>
        <stp>##V3_BDHV12</stp>
        <stp>6383 JT Equity</stp>
        <stp>PX_CLOSE_1D</stp>
        <stp>07/03/2018</stp>
        <stp>07/03/2018</stp>
        <stp>[Crispin Spreadsheet.xlsx]Portfolio!R242C26</stp>
        <tr r="Z242" s="2"/>
      </tp>
      <tp>
        <v>4336</v>
        <stp/>
        <stp>##V3_BDHV12</stp>
        <stp>3382 JT Equity</stp>
        <stp>PX_CLOSE_1D</stp>
        <stp>07/03/2018</stp>
        <stp>07/03/2018</stp>
        <stp>[Crispin Spreadsheet.xlsx]Portfolio!R273C26</stp>
        <tr r="Z273" s="2"/>
      </tp>
      <tp>
        <v>1553</v>
        <stp/>
        <stp>##V3_BDHV12</stp>
        <stp>6395 JT Equity</stp>
        <stp>PX_CLOSE_1D</stp>
        <stp>07/03/2018</stp>
        <stp>07/03/2018</stp>
        <stp>[Crispin Spreadsheet.xlsx]Portfolio!R281C26</stp>
        <tr r="Z281" s="2"/>
      </tp>
      <tp>
        <v>730.2</v>
        <stp/>
        <stp>##V3_BDHV12</stp>
        <stp>8306 JT Equity</stp>
        <stp>PX_CLOSE_1D</stp>
        <stp>07/03/2018</stp>
        <stp>07/03/2018</stp>
        <stp>[Crispin Spreadsheet.xlsx]Portfolio!R261C26</stp>
        <tr r="Z261" s="2"/>
      </tp>
      <tp>
        <v>4562</v>
        <stp/>
        <stp>##V3_BDHV12</stp>
        <stp>8316 JT Equity</stp>
        <stp>PX_CLOSE_1D</stp>
        <stp>07/03/2018</stp>
        <stp>07/03/2018</stp>
        <stp>[Crispin Spreadsheet.xlsx]Portfolio!R280C26</stp>
        <tr r="Z280" s="2"/>
      </tp>
      <tp>
        <v>4960</v>
        <stp/>
        <stp>##V3_BDHV12</stp>
        <stp>2331 JT Equity</stp>
        <stp>PX_CLOSE_1D</stp>
        <stp>07/03/2018</stp>
        <stp>07/03/2018</stp>
        <stp>[Crispin Spreadsheet.xlsx]Portfolio!R278C26</stp>
        <tr r="Z278" s="2"/>
      </tp>
      <tp>
        <v>2728.9</v>
        <stp/>
        <stp>##V3_BDHV12</stp>
        <stp>SPA Index</stp>
        <stp>PX_CLOSE_1D</stp>
        <stp>07/03/2018</stp>
        <stp>07/03/2018</stp>
        <stp>[Crispin Spreadsheet.xlsx]Portfolio!R587C26</stp>
        <tr r="Z587" s="2"/>
      </tp>
      <tp>
        <v>202.2</v>
        <stp/>
        <stp>##V3_BDPV12</stp>
        <stp>AKERBP NO Equity</stp>
        <stp>PX_YEST_CLOSE</stp>
        <stp>[Crispin Spreadsheet.xlsx]Portfolio!R306C6</stp>
        <tr r="F306" s="2"/>
      </tp>
      <tp>
        <v>22179</v>
        <stp/>
        <stp>##V3_BDHV12</stp>
        <stp>STA Index</stp>
        <stp>PX_CLOSE_1D</stp>
        <stp>07/03/2018</stp>
        <stp>07/03/2018</stp>
        <stp>[Crispin Spreadsheet.xlsx]Portfolio!R213C26</stp>
        <tr r="Z213" s="2"/>
      </tp>
      <tp>
        <v>8753</v>
        <stp/>
        <stp>##V3_BDHV12</stp>
        <stp>SMA Index</stp>
        <stp>PX_CLOSE_1D</stp>
        <stp>07/03/2018</stp>
        <stp>07/03/2018</stp>
        <stp>[Crispin Spreadsheet.xlsx]Portfolio!R372C26</stp>
        <tr r="Z372" s="2"/>
      </tp>
      <tp>
        <v>112.4</v>
        <stp/>
        <stp>##V3_BDPV12</stp>
        <stp>EI FP Equity</stp>
        <stp>LAST_PRICE</stp>
        <stp>[Crispin Spreadsheet.xlsx]Portfolio!R95C7</stp>
        <tr r="G95" s="2"/>
      </tp>
      <tp>
        <v>40.64</v>
        <stp/>
        <stp>##V3_BDPV12</stp>
        <stp>EN FP Equity</stp>
        <stp>LAST_PRICE</stp>
        <stp>[Crispin Spreadsheet.xlsx]Portfolio!R85C7</stp>
        <tr r="G85" s="2"/>
      </tp>
      <tp>
        <v>0.16</v>
        <stp/>
        <stp>##V3_BDPV12</stp>
        <stp>DW CN Equity</stp>
        <stp>LAST_PRICE</stp>
        <stp>[Crispin Spreadsheet.xlsx]Portfolio!R45C7</stp>
        <tr r="G45" s="2"/>
      </tp>
      <tp>
        <v>17.59</v>
        <stp/>
        <stp>##V3_BDPV12</stp>
        <stp>CA FP Equity</stp>
        <stp>PX_YEST_CLOSE</stp>
        <stp>[Crispin Spreadsheet.xlsx]Portfolio!R87C6</stp>
        <tr r="F87" s="2"/>
      </tp>
      <tp>
        <v>1636</v>
        <stp/>
        <stp>##V3_BDHV12</stp>
        <stp>7202 JT Equity</stp>
        <stp>PX_CLOSE_1D</stp>
        <stp>07/03/2018</stp>
        <stp>07/03/2018</stp>
        <stp>[Crispin Spreadsheet.xlsx]Portfolio!R251C26</stp>
        <tr r="Z251" s="2"/>
      </tp>
      <tp>
        <v>826</v>
        <stp/>
        <stp>##V3_BDHV12</stp>
        <stp>5202 JT Equity</stp>
        <stp>PX_CLOSE_1D</stp>
        <stp>07/03/2018</stp>
        <stp>07/03/2018</stp>
        <stp>[Crispin Spreadsheet.xlsx]Portfolio!R265C26</stp>
        <tr r="Z265" s="2"/>
      </tp>
      <tp>
        <v>3180</v>
        <stp/>
        <stp>##V3_BDHV12</stp>
        <stp>4208 JT Equity</stp>
        <stp>PX_CLOSE_1D</stp>
        <stp>07/03/2018</stp>
        <stp>07/03/2018</stp>
        <stp>[Crispin Spreadsheet.xlsx]Portfolio!R286C26</stp>
        <tr r="Z286" s="2"/>
      </tp>
      <tp>
        <v>6882</v>
        <stp/>
        <stp>##V3_BDHV12</stp>
        <stp>7203 JT Equity</stp>
        <stp>PX_CLOSE_1D</stp>
        <stp>07/03/2018</stp>
        <stp>07/03/2018</stp>
        <stp>[Crispin Spreadsheet.xlsx]Portfolio!R285C26</stp>
        <tr r="Z285" s="2"/>
      </tp>
      <tp>
        <v>6410</v>
        <stp/>
        <stp>##V3_BDHV12</stp>
        <stp>6201 JT Equity</stp>
        <stp>PX_CLOSE_1D</stp>
        <stp>07/03/2018</stp>
        <stp>07/03/2018</stp>
        <stp>[Crispin Spreadsheet.xlsx]Portfolio!R284C26</stp>
        <tr r="Z284" s="2"/>
      </tp>
      <tp>
        <v>922</v>
        <stp/>
        <stp>##V3_BDHV12</stp>
        <stp>7224 JT Equity</stp>
        <stp>PX_CLOSE_1D</stp>
        <stp>07/03/2018</stp>
        <stp>07/03/2018</stp>
        <stp>[Crispin Spreadsheet.xlsx]Portfolio!R275C26</stp>
        <tr r="Z275" s="2"/>
      </tp>
      <tp>
        <v>1415</v>
        <stp/>
        <stp>##V3_BDHV12</stp>
        <stp>7261 JT Equity</stp>
        <stp>PX_CLOSE_1D</stp>
        <stp>07/03/2018</stp>
        <stp>07/03/2018</stp>
        <stp>[Crispin Spreadsheet.xlsx]Portfolio!R259C26</stp>
        <tr r="Z259" s="2"/>
      </tp>
      <tp>
        <v>3.17</v>
        <stp/>
        <stp>##V3_BDPV12</stp>
        <stp>MTS AU Equity</stp>
        <stp>LAST_PRICE</stp>
        <stp>[Crispin Spreadsheet.xlsx]Portfolio!R17C7</stp>
        <tr r="G17" s="2"/>
      </tp>
      <tp t="s">
        <v>EUR</v>
        <stp/>
        <stp>##V3_BDPV12</stp>
        <stp>CS FP Equity</stp>
        <stp>CRNCY</stp>
        <stp>[Crispin Spreadsheet.xlsx]Portfolio!R83C4</stp>
        <tr r="D83" s="2"/>
      </tp>
      <tp>
        <v>59.55</v>
        <stp/>
        <stp>##V3_BDPV12</stp>
        <stp>ENX FP Equity</stp>
        <stp>LAST_PRICE</stp>
        <stp>[Crispin Spreadsheet.xlsx]Portfolio!R97C7</stp>
        <tr r="G97" s="2"/>
      </tp>
      <tp>
        <v>21.66</v>
        <stp/>
        <stp>##V3_BDPV12</stp>
        <stp>WIE AV Equity</stp>
        <stp>LAST_PRICE</stp>
        <stp>[Crispin Spreadsheet.xlsx]Portfolio!R27C7</stp>
        <tr r="G27" s="2"/>
      </tp>
      <tp t="s">
        <v>EUR</v>
        <stp/>
        <stp>##V3_BDPV12</stp>
        <stp>GXA Index</stp>
        <stp>CRNCY</stp>
        <stp>[Crispin Spreadsheet.xlsx]Portfolio!R134C4</stp>
        <tr r="D134" s="2"/>
      </tp>
      <tp>
        <v>45.69</v>
        <stp/>
        <stp>##V3_BDPV12</stp>
        <stp>X US Equity</stp>
        <stp>PX_YEST_CLOSE</stp>
        <stp>[Crispin Spreadsheet.xlsx]Portfolio!R780C6</stp>
        <tr r="F780" s="2"/>
      </tp>
      <tp>
        <v>4.7619999999999996</v>
        <stp/>
        <stp>##V3_BDPV12</stp>
        <stp>NOKIA FH Equity</stp>
        <stp>LAST_PRICE</stp>
        <stp>[Crispin Spreadsheet.xlsx]Portfolio!R69C7</stp>
        <tr r="G69" s="2"/>
      </tp>
      <tp>
        <v>0.85</v>
        <stp/>
        <stp>##V3_BDPV12</stp>
        <stp>MLX AU Equity</stp>
        <stp>LAST_PRICE</stp>
        <stp>[Crispin Spreadsheet.xlsx]Portfolio!R16C7</stp>
        <tr r="G16" s="2"/>
      </tp>
      <tp>
        <v>104.9</v>
        <stp/>
        <stp>##V3_BDPV12</stp>
        <stp>CAP FP Equity</stp>
        <stp>LAST_PRICE</stp>
        <stp>[Crispin Spreadsheet.xlsx]Portfolio!R86C7</stp>
        <tr r="G86" s="2"/>
      </tp>
      <tp>
        <v>87.36</v>
        <stp/>
        <stp>##V3_BDPV12</stp>
        <stp>FNV CN Equity</stp>
        <stp>LAST_PRICE</stp>
        <stp>[Crispin Spreadsheet.xlsx]Portfolio!R46C7</stp>
        <tr r="G46" s="2"/>
      </tp>
      <tp>
        <v>497</v>
        <stp/>
        <stp>##V3_BDPV12</stp>
        <stp>ERF FP Equity</stp>
        <stp>LAST_PRICE</stp>
        <stp>[Crispin Spreadsheet.xlsx]Portfolio!R96C7</stp>
        <tr r="G96" s="2"/>
      </tp>
      <tp>
        <v>0.20499999999999999</v>
        <stp/>
        <stp>##V3_BDPV12</stp>
        <stp>WGXO AU Equity</stp>
        <stp>LAST_PRICE</stp>
        <stp>[Crispin Spreadsheet.xlsx]Portfolio!R22C7</stp>
        <tr r="G22" s="2"/>
      </tp>
      <tp>
        <v>66.319999999999993</v>
        <stp/>
        <stp>##V3_BDPV12</stp>
        <stp>UCB BB Equity</stp>
        <stp>LAST_PRICE</stp>
        <stp>[Crispin Spreadsheet.xlsx]Portfolio!R36C7</stp>
        <tr r="G36" s="2"/>
      </tp>
      <tp>
        <v>32.51</v>
        <stp/>
        <stp>##V3_BDPV12</stp>
        <stp>RBI AV Equity</stp>
        <stp>LAST_PRICE</stp>
        <stp>[Crispin Spreadsheet.xlsx]Portfolio!R26C7</stp>
        <tr r="G26" s="2"/>
      </tp>
      <tp t="s">
        <v>EUR</v>
        <stp/>
        <stp>##V3_BDPV12</stp>
        <stp>IBA Index</stp>
        <stp>CRNCY</stp>
        <stp>[Crispin Spreadsheet.xlsx]Portfolio!R335C4</stp>
        <tr r="D335" s="2"/>
      </tp>
      <tp>
        <v>11.5</v>
        <stp/>
        <stp>##V3_BDPV12</stp>
        <stp>GARAN TI Equity</stp>
        <stp>LAST_PRICE</stp>
        <stp>[Crispin Spreadsheet.xlsx]Portfolio!R394C7</stp>
        <tr r="G394" s="2"/>
      </tp>
      <tp>
        <v>269.5</v>
        <stp/>
        <stp>##V3_BDPV12</stp>
        <stp>ELUXB SS Equity</stp>
        <stp>LAST_PRICE</stp>
        <stp>[Crispin Spreadsheet.xlsx]Portfolio!R354C7</stp>
        <tr r="G354" s="2"/>
      </tp>
      <tp>
        <v>495.3</v>
        <stp/>
        <stp>##V3_BDPV12</stp>
        <stp>HEXAB SS Equity</stp>
        <stp>LAST_PRICE</stp>
        <stp>[Crispin Spreadsheet.xlsx]Portfolio!R359C7</stp>
        <tr r="G359" s="2"/>
      </tp>
      <tp>
        <v>87.38</v>
        <stp/>
        <stp>##V3_BDPV12</stp>
        <stp>EKTAB SS Equity</stp>
        <stp>LAST_PRICE</stp>
        <stp>[Crispin Spreadsheet.xlsx]Portfolio!R355C7</stp>
        <tr r="G355" s="2"/>
      </tp>
      <tp>
        <v>307.7</v>
        <stp/>
        <stp>##V3_BDPV12</stp>
        <stp>NOVOB DC Equity</stp>
        <stp>LAST_PRICE</stp>
        <stp>[Crispin Spreadsheet.xlsx]Portfolio!R58C7</stp>
        <tr r="G58" s="2"/>
      </tp>
      <tp>
        <v>105.46</v>
        <stp/>
        <stp>##V3_BDPV12</stp>
        <stp>MQG AU Equity</stp>
        <stp>LAST_PRICE</stp>
        <stp>[Crispin Spreadsheet.xlsx]Portfolio!R15C7</stp>
        <tr r="G15" s="2"/>
      </tp>
      <tp t="s">
        <v>CAD</v>
        <stp/>
        <stp>##V3_BDPV12</stp>
        <stp>DW CN Equity</stp>
        <stp>CRNCY</stp>
        <stp>[Crispin Spreadsheet.xlsx]Portfolio!R45C4</stp>
        <tr r="D45" s="2"/>
      </tp>
      <tp>
        <v>21280</v>
        <stp/>
        <stp>##V3_BDHV12</stp>
        <stp>NKA Index</stp>
        <stp>PX_CLOSE_1D</stp>
        <stp>07/03/2018</stp>
        <stp>07/03/2018</stp>
        <stp>[Crispin Spreadsheet.xlsx]Portfolio!R236C26</stp>
        <tr r="Z236" s="2"/>
      </tp>
      <tp>
        <v>116.05</v>
        <stp/>
        <stp>##V3_BDPV12</stp>
        <stp>SOLB BB Equity</stp>
        <stp>LAST_PRICE</stp>
        <stp>[Crispin Spreadsheet.xlsx]Portfolio!R35C7</stp>
        <tr r="G35" s="2"/>
      </tp>
      <tp t="s">
        <v>JPY</v>
        <stp/>
        <stp>##V3_BDPV12</stp>
        <stp>NKA Index</stp>
        <stp>CRNCY</stp>
        <stp>[Crispin Spreadsheet.xlsx]Portfolio!R236C4</stp>
        <tr r="D236" s="2"/>
      </tp>
      <tp>
        <v>185.6</v>
        <stp/>
        <stp>##V3_BDPV12</stp>
        <stp>ASSAB SS Equity</stp>
        <stp>LAST_PRICE</stp>
        <stp>[Crispin Spreadsheet.xlsx]Portfolio!R351C7</stp>
        <tr r="G351" s="2"/>
      </tp>
      <tp t="s">
        <v>GBP</v>
        <stp/>
        <stp>##V3_BDPV12</stp>
        <stp>YBYA Index</stp>
        <stp>CRNCY</stp>
        <stp>[Crispin Spreadsheet.xlsx]Portfolio!R398C4</stp>
        <tr r="D398" s="2"/>
      </tp>
      <tp t="s">
        <v>#N/A N/A</v>
        <stp/>
        <stp>##V3_BDHV12</stp>
        <stp>HURLN 7.5 07/24/22 Corp</stp>
        <stp>PX_CLOSE_1D</stp>
        <stp>07/03/2018</stp>
        <stp>07/03/2018</stp>
        <stp>[Crispin Spreadsheet.xlsx]Portfolio!R249C26</stp>
        <tr r="Z249" s="2"/>
      </tp>
      <tp>
        <v>62.88</v>
        <stp/>
        <stp>##V3_BDPV12</stp>
        <stp>BNP FP Equity</stp>
        <stp>LAST_PRICE</stp>
        <stp>[Crispin Spreadsheet.xlsx]Portfolio!R84C7</stp>
        <tr r="G84" s="2"/>
      </tp>
      <tp>
        <v>2.5299999999999998</v>
        <stp/>
        <stp>##V3_BDPV12</stp>
        <stp>GMA AU Equity</stp>
        <stp>LAST_PRICE</stp>
        <stp>[Crispin Spreadsheet.xlsx]Portfolio!R14C7</stp>
        <tr r="G14" s="2"/>
      </tp>
      <tp>
        <v>1.02</v>
        <stp/>
        <stp>##V3_BDPV12</stp>
        <stp>ATH CN Equity</stp>
        <stp>LAST_PRICE</stp>
        <stp>[Crispin Spreadsheet.xlsx]Portfolio!R44C7</stp>
        <tr r="G44" s="2"/>
      </tp>
      <tp>
        <v>35.200000000000003</v>
        <stp/>
        <stp>##V3_BDPV12</stp>
        <stp>BDRILL NO Equity</stp>
        <stp>LAST_PRICE</stp>
        <stp>[Crispin Spreadsheet.xlsx]Portfolio!R737C7</stp>
        <tr r="G737" s="2"/>
      </tp>
      <tp>
        <v>35.200000000000003</v>
        <stp/>
        <stp>##V3_BDPV12</stp>
        <stp>BDRILL NO Equity</stp>
        <stp>LAST_PRICE</stp>
        <stp>[Crispin Spreadsheet.xlsx]Portfolio!R307C7</stp>
        <tr r="G307" s="2"/>
      </tp>
      <tp t="s">
        <v>GBP</v>
        <stp/>
        <stp>##V3_BDPV12</stp>
        <stp>Z A Index</stp>
        <stp>CRNCY</stp>
        <stp>[Crispin Spreadsheet.xlsx]Portfolio!R397C4</stp>
        <tr r="D397" s="2"/>
      </tp>
      <tp>
        <v>108.25</v>
        <stp/>
        <stp>##V3_BDPV12</stp>
        <stp>GETIB SS Equity</stp>
        <stp>LAST_PRICE</stp>
        <stp>[Crispin Spreadsheet.xlsx]Portfolio!R357C7</stp>
        <tr r="G357" s="2"/>
      </tp>
      <tp t="s">
        <v>USD</v>
        <stp/>
        <stp>##V3_BDPV12</stp>
        <stp>SPA Index</stp>
        <stp>CRNCY</stp>
        <stp>[Crispin Spreadsheet.xlsx]Portfolio!R587C4</stp>
        <tr r="D587" s="2"/>
      </tp>
      <tp>
        <v>35</v>
        <stp/>
        <stp>##V3_BDPV12</stp>
        <stp>SLCE3 BS Equity</stp>
        <stp>LAST_PRICE</stp>
        <stp>[Crispin Spreadsheet.xlsx]Portfolio!R39C7</stp>
        <tr r="G39" s="2"/>
      </tp>
      <tp>
        <v>4.75</v>
        <stp/>
        <stp>##V3_BDPV12</stp>
        <stp>FMG AU Equity</stp>
        <stp>LAST_PRICE</stp>
        <stp>[Crispin Spreadsheet.xlsx]Portfolio!R13C7</stp>
        <tr r="G13" s="2"/>
      </tp>
      <tp>
        <v>108</v>
        <stp/>
        <stp>##V3_BDPV12</stp>
        <stp>DSY FP Equity</stp>
        <stp>LAST_PRICE</stp>
        <stp>[Crispin Spreadsheet.xlsx]Portfolio!R93C7</stp>
        <tr r="G93" s="2"/>
      </tp>
      <tp>
        <v>50.42</v>
        <stp/>
        <stp>##V3_BDPV12</stp>
        <stp>AEM CN Equity</stp>
        <stp>LAST_PRICE</stp>
        <stp>[Crispin Spreadsheet.xlsx]Portfolio!R43C7</stp>
        <tr r="G43" s="2"/>
      </tp>
      <tp>
        <v>26.9</v>
        <stp/>
        <stp>##V3_BDPV12</stp>
        <stp>WOW AU Equity</stp>
        <stp>LAST_PRICE</stp>
        <stp>[Crispin Spreadsheet.xlsx]Portfolio!R23C7</stp>
        <tr r="G23" s="2"/>
      </tp>
      <tp>
        <v>8.02</v>
        <stp/>
        <stp>##V3_BDHV12</stp>
        <stp>939 HK Equity</stp>
        <stp>PX_CLOSE_1D</stp>
        <stp>07/03/2018</stp>
        <stp>07/03/2018</stp>
        <stp>[Crispin Spreadsheet.xlsx]Portfolio!R190C26</stp>
        <tr r="Z190" s="2"/>
      </tp>
      <tp>
        <v>74.11</v>
        <stp/>
        <stp>##V3_BDPV12</stp>
        <stp>C US Equity</stp>
        <stp>PX_YEST_CLOSE</stp>
        <stp>[Crispin Spreadsheet.xlsx]Portfolio!R614C6</stp>
        <tr r="F614" s="2"/>
      </tp>
      <tp>
        <v>26.4</v>
        <stp/>
        <stp>##V3_BDPV12</stp>
        <stp>METSO FH Equity</stp>
        <stp>LAST_PRICE</stp>
        <stp>[Crispin Spreadsheet.xlsx]Portfolio!R67C7</stp>
        <tr r="G67" s="2"/>
      </tp>
      <tp t="s">
        <v>NOK</v>
        <stp/>
        <stp>##V3_BDPV12</stp>
        <stp>AKERBP NO Equity</stp>
        <stp>CRNCY</stp>
        <stp>[Crispin Spreadsheet.xlsx]Portfolio!R729C4</stp>
        <tr r="D729" s="2"/>
      </tp>
      <tp>
        <v>111.25</v>
        <stp/>
        <stp>##V3_BDPV12</stp>
        <stp>ATO FP Equity</stp>
        <stp>LAST_PRICE</stp>
        <stp>[Crispin Spreadsheet.xlsx]Portfolio!R82C7</stp>
        <tr r="G82" s="2"/>
      </tp>
      <tp>
        <v>9572.7999999999993</v>
        <stp/>
        <stp>##V3_BDHV12</stp>
        <stp>IBA Index</stp>
        <stp>PX_CLOSE_1D</stp>
        <stp>07/03/2018</stp>
        <stp>07/03/2018</stp>
        <stp>[Crispin Spreadsheet.xlsx]Portfolio!R335C26</stp>
        <tr r="Z335" s="2"/>
      </tp>
      <tp>
        <v>231.2</v>
        <stp/>
        <stp>##V3_BDPV12</stp>
        <stp>WDH DC Equity</stp>
        <stp>LAST_PRICE</stp>
        <stp>[Crispin Spreadsheet.xlsx]Portfolio!R62C7</stp>
        <tr r="G62" s="2"/>
      </tp>
      <tp>
        <v>119.5</v>
        <stp/>
        <stp>##V3_BDPV12</stp>
        <stp>AMBUB DC Equity</stp>
        <stp>LAST_PRICE</stp>
        <stp>[Crispin Spreadsheet.xlsx]Portfolio!R730C7</stp>
        <tr r="G730" s="2"/>
      </tp>
      <tp>
        <v>5.38</v>
        <stp/>
        <stp>##V3_BDHV12</stp>
        <stp>857 HK Equity</stp>
        <stp>PX_CLOSE_1D</stp>
        <stp>07/03/2018</stp>
        <stp>07/03/2018</stp>
        <stp>[Crispin Spreadsheet.xlsx]Portfolio!R197C26</stp>
        <tr r="Z197" s="2"/>
      </tp>
      <tp>
        <v>13.595000000000001</v>
        <stp/>
        <stp>##V3_BDPV12</stp>
        <stp>ACA FP Equity</stp>
        <stp>LAST_PRICE</stp>
        <stp>[Crispin Spreadsheet.xlsx]Portfolio!R91C7</stp>
        <tr r="G91" s="2"/>
      </tp>
      <tp>
        <v>107.45</v>
        <stp/>
        <stp>##V3_BDPV12</stp>
        <stp>AKE FP Equity</stp>
        <stp>LAST_PRICE</stp>
        <stp>[Crispin Spreadsheet.xlsx]Portfolio!R81C7</stp>
        <tr r="G81" s="2"/>
      </tp>
      <tp>
        <v>93.48</v>
        <stp/>
        <stp>##V3_BDPV12</stp>
        <stp>ABI BB Equity</stp>
        <stp>LAST_PRICE</stp>
        <stp>[Crispin Spreadsheet.xlsx]Portfolio!R31C7</stp>
        <tr r="G31" s="2"/>
      </tp>
      <tp>
        <v>76.87</v>
        <stp/>
        <stp>##V3_BDPV12</stp>
        <stp>CBA AU Equity</stp>
        <stp>LAST_PRICE</stp>
        <stp>[Crispin Spreadsheet.xlsx]Portfolio!R11C7</stp>
        <tr r="G11" s="2"/>
      </tp>
      <tp>
        <v>1.5249999999999999</v>
        <stp/>
        <stp>##V3_BDPV12</stp>
        <stp>WGX AU Equity</stp>
        <stp>LAST_PRICE</stp>
        <stp>[Crispin Spreadsheet.xlsx]Portfolio!R21C7</stp>
        <tr r="G21" s="2"/>
      </tp>
      <tp>
        <v>430.7</v>
        <stp/>
        <stp>##V3_BDPV12</stp>
        <stp>VWS DC Equity</stp>
        <stp>LAST_PRICE</stp>
        <stp>[Crispin Spreadsheet.xlsx]Portfolio!R61C7</stp>
        <tr r="G61" s="2"/>
      </tp>
      <tp>
        <v>32.89</v>
        <stp/>
        <stp>##V3_BDPV12</stp>
        <stp>LBTYA US Equity</stp>
        <stp>LAST_PRICE</stp>
        <stp>[Crispin Spreadsheet.xlsx]Portfolio!R654C7</stp>
        <tr r="G654" s="2"/>
      </tp>
      <tp t="s">
        <v>CHF</v>
        <stp/>
        <stp>##V3_BDPV12</stp>
        <stp>SMA Index</stp>
        <stp>CRNCY</stp>
        <stp>[Crispin Spreadsheet.xlsx]Portfolio!R372C4</stp>
        <tr r="D372" s="2"/>
      </tp>
      <tp>
        <v>1193.93</v>
        <stp/>
        <stp>##V3_BDHV12</stp>
        <stp>MXEF Index</stp>
        <stp>PX_CLOSE_1D</stp>
        <stp>07/03/2018</stp>
        <stp>07/03/2018</stp>
        <stp>[Crispin Spreadsheet.xlsx]Portfolio!R235C26</stp>
        <tr r="Z235" s="2"/>
      </tp>
      <tp>
        <v>121.26</v>
        <stp/>
        <stp>##V3_BDPV12</stp>
        <stp>G M8 Comdty</stp>
        <stp>PX_YEST_CLOSE</stp>
        <stp>[Crispin Spreadsheet.xlsx]Portfolio!R710C6</stp>
        <tr r="F710" s="2"/>
      </tp>
      <tp>
        <v>122.25</v>
        <stp/>
        <stp>##V3_BDPV12</stp>
        <stp>G H8 Comdty</stp>
        <stp>PX_YEST_CLOSE</stp>
        <stp>[Crispin Spreadsheet.xlsx]Portfolio!R500C6</stp>
        <tr r="F500" s="2"/>
      </tp>
      <tp>
        <v>20.2</v>
        <stp/>
        <stp>##V3_BDPV12</stp>
        <stp>CNP FP Equity</stp>
        <stp>LAST_PRICE</stp>
        <stp>[Crispin Spreadsheet.xlsx]Portfolio!R90C7</stp>
        <tr r="G90" s="2"/>
      </tp>
      <tp>
        <v>33.5</v>
        <stp/>
        <stp>##V3_BDPV12</stp>
        <stp>ALO FP Equity</stp>
        <stp>LAST_PRICE</stp>
        <stp>[Crispin Spreadsheet.xlsx]Portfolio!R80C7</stp>
        <tr r="G80" s="2"/>
      </tp>
      <tp>
        <v>7.72</v>
        <stp/>
        <stp>##V3_BDPV12</stp>
        <stp>BLD AU Equity</stp>
        <stp>LAST_PRICE</stp>
        <stp>[Crispin Spreadsheet.xlsx]Portfolio!R10C7</stp>
        <tr r="G10" s="2"/>
      </tp>
      <tp>
        <v>40.92</v>
        <stp/>
        <stp>##V3_BDPV12</stp>
        <stp>WES AU Equity</stp>
        <stp>LAST_PRICE</stp>
        <stp>[Crispin Spreadsheet.xlsx]Portfolio!R20C7</stp>
        <tr r="G20" s="2"/>
      </tp>
      <tp>
        <v>101.52</v>
        <stp/>
        <stp>##V3_BDPV12</stp>
        <stp>RY CN Equity</stp>
        <stp>PX_YEST_CLOSE</stp>
        <stp>[Crispin Spreadsheet.xlsx]Portfolio!R47C6</stp>
        <tr r="F47" s="2"/>
      </tp>
      <tp>
        <v>295.39999999999998</v>
        <stp/>
        <stp>##V3_BDPV12</stp>
        <stp>TOP DC Equity</stp>
        <stp>LAST_PRICE</stp>
        <stp>[Crispin Spreadsheet.xlsx]Portfolio!R60C7</stp>
        <tr r="G60" s="2"/>
      </tp>
      <tp t="s">
        <v>EUR</v>
        <stp/>
        <stp>##V3_BDPV12</stp>
        <stp>STA Index</stp>
        <stp>CRNCY</stp>
        <stp>[Crispin Spreadsheet.xlsx]Portfolio!R213C4</stp>
        <tr r="D213" s="2"/>
      </tp>
      <tp>
        <v>69.3</v>
        <stp/>
        <stp>##V3_BDPV12</stp>
        <stp>K US Equity</stp>
        <stp>PX_YEST_CLOSE</stp>
        <stp>[Crispin Spreadsheet.xlsx]Portfolio!R647C6</stp>
        <tr r="F647" s="2"/>
      </tp>
      <tp>
        <v>122.25</v>
        <stp/>
        <stp>##V3_BDPV12</stp>
        <stp>G H8 Comdty</stp>
        <stp>PX_YEST_CLOSE</stp>
        <stp>[Crispin Spreadsheet.xlsx]Portfolio!R711C6</stp>
        <tr r="F711" s="2"/>
      </tp>
      <tp>
        <v>41.46</v>
        <stp/>
        <stp>##V3_BDPV12</stp>
        <stp>VALE3 BS Equity</stp>
        <stp>LAST_PRICE</stp>
        <stp>[Crispin Spreadsheet.xlsx]Portfolio!R40C7</stp>
        <tr r="G40" s="2"/>
      </tp>
      <tp>
        <v>37.11</v>
        <stp/>
        <stp>##V3_BDPV12</stp>
        <stp>T US Equity</stp>
        <stp>PX_YEST_CLOSE</stp>
        <stp>[Crispin Spreadsheet.xlsx]Portfolio!R598C6</stp>
        <tr r="F598" s="2"/>
      </tp>
      <tp>
        <v>35.4</v>
        <stp/>
        <stp>##V3_BDPV12</stp>
        <stp>BDRILL NO Equity</stp>
        <stp>PX_YEST_CLOSE</stp>
        <stp>[Crispin Spreadsheet.xlsx]Portfolio!R307C6</stp>
        <tr r="F307" s="2"/>
      </tp>
      <tp>
        <v>35.4</v>
        <stp/>
        <stp>##V3_BDPV12</stp>
        <stp>BDRILL NO Equity</stp>
        <stp>PX_YEST_CLOSE</stp>
        <stp>[Crispin Spreadsheet.xlsx]Portfolio!R737C6</stp>
        <tr r="F737" s="2"/>
      </tp>
      <tp>
        <v>22.41</v>
        <stp/>
        <stp>##V3_BDPV12</stp>
        <stp>CS FP Equity</stp>
        <stp>PX_YEST_CLOSE</stp>
        <stp>[Crispin Spreadsheet.xlsx]Portfolio!R83C6</stp>
        <tr r="F83" s="2"/>
      </tp>
      <tp>
        <v>61.49</v>
        <stp/>
        <stp>##V3_BDPV12</stp>
        <stp>REDFTPB GU Equity</stp>
        <stp>LAST_PRICE</stp>
        <stp>[Crispin Spreadsheet.xlsx]Portfolio!R185C7</stp>
        <tr r="G185" s="2"/>
      </tp>
      <tp t="s">
        <v>USD</v>
        <stp/>
        <stp>##V3_BDPV12</stp>
        <stp>RTYA Index</stp>
        <stp>CRNCY</stp>
        <stp>[Crispin Spreadsheet.xlsx]Portfolio!R588C4</stp>
        <tr r="D588" s="2"/>
      </tp>
      <tp t="s">
        <v>NOK</v>
        <stp/>
        <stp>##V3_BDPV12</stp>
        <stp>AKERBP NO Equity</stp>
        <stp>CRNCY</stp>
        <stp>[Crispin Spreadsheet.xlsx]Portfolio!R306C4</stp>
        <tr r="D306" s="2"/>
      </tp>
      <tp>
        <v>1559.1</v>
        <stp/>
        <stp>##V3_BDHV12</stp>
        <stp>RTYA Index</stp>
        <stp>PX_CLOSE_1D</stp>
        <stp>07/03/2018</stp>
        <stp>07/03/2018</stp>
        <stp>[Crispin Spreadsheet.xlsx]Portfolio!R588C26</stp>
        <tr r="Z588" s="2"/>
      </tp>
      <tp>
        <v>12110</v>
        <stp/>
        <stp>##V3_BDHV12</stp>
        <stp>GXA Index</stp>
        <stp>PX_CLOSE_1D</stp>
        <stp>07/03/2018</stp>
        <stp>07/03/2018</stp>
        <stp>[Crispin Spreadsheet.xlsx]Portfolio!R134C26</stp>
        <tr r="Z134" s="2"/>
      </tp>
      <tp t="s">
        <v>USD</v>
        <stp/>
        <stp>##V3_BDPV12</stp>
        <stp>REDFTPB GU Equity</stp>
        <stp>CRNCY</stp>
        <stp>[Crispin Spreadsheet.xlsx]Portfolio!R185C4</stp>
        <tr r="D185" s="2"/>
      </tp>
      <tp>
        <v>0.16</v>
        <stp/>
        <stp>##V3_BDPV12</stp>
        <stp>DW CN Equity</stp>
        <stp>PX_YEST_CLOSE</stp>
        <stp>[Crispin Spreadsheet.xlsx]Portfolio!R45C6</stp>
        <tr r="F45" s="2"/>
      </tp>
      <tp>
        <v>31.84</v>
        <stp/>
        <stp>##V3_BDPV12</stp>
        <stp>LIGHT NA Equity</stp>
        <stp>LAST_PRICE</stp>
        <stp>[Crispin Spreadsheet.xlsx]Portfolio!R301C7</stp>
        <tr r="G301" s="2"/>
      </tp>
      <tp>
        <v>5755</v>
        <stp/>
        <stp>##V3_BDPV12</stp>
        <stp>RICHT HB Equity</stp>
        <stp>LAST_PRICE</stp>
        <stp>[Crispin Spreadsheet.xlsx]Portfolio!R203C7</stp>
        <tr r="G203" s="2"/>
      </tp>
      <tp>
        <v>35</v>
        <stp/>
        <stp>##V3_BDPV12</stp>
        <stp>SLCE3 BS Equity</stp>
        <stp>LAST_PRICE</stp>
        <stp>[Crispin Spreadsheet.xlsx]Portfolio!R769C7</stp>
        <tr r="G769" s="2"/>
      </tp>
      <tp>
        <v>16.48</v>
        <stp/>
        <stp>##V3_BDHV12</stp>
        <stp>656 HK Equity</stp>
        <stp>PX_CLOSE_1D</stp>
        <stp>07/03/2018</stp>
        <stp>07/03/2018</stp>
        <stp>[Crispin Spreadsheet.xlsx]Portfolio!R192C26</stp>
        <tr r="Z192" s="2"/>
      </tp>
      <tp>
        <v>59.92</v>
        <stp/>
        <stp>##V3_BDPV12</stp>
        <stp>NESTE FH Equity</stp>
        <stp>LAST_PRICE</stp>
        <stp>[Crispin Spreadsheet.xlsx]Portfolio!R68C7</stp>
        <tr r="G68" s="2"/>
      </tp>
      <tp>
        <v>516.79999999999995</v>
        <stp/>
        <stp>##V3_BDPV12</stp>
        <stp>COLOB DC Equity</stp>
        <stp>LAST_PRICE</stp>
        <stp>[Crispin Spreadsheet.xlsx]Portfolio!R55C7</stp>
        <tr r="G55" s="2"/>
      </tp>
      <tp>
        <v>22.38</v>
        <stp/>
        <stp>##V3_BDPV12</stp>
        <stp>ONTEX BB Equity</stp>
        <stp>LAST_PRICE</stp>
        <stp>[Crispin Spreadsheet.xlsx]Portfolio!R34C7</stp>
        <tr r="G34" s="2"/>
      </tp>
      <tp t="s">
        <v>CAD</v>
        <stp/>
        <stp>##V3_BDPV12</stp>
        <stp>RY CN Equity</stp>
        <stp>CRNCY</stp>
        <stp>[Crispin Spreadsheet.xlsx]Portfolio!R47C4</stp>
        <tr r="D47" s="2"/>
      </tp>
      <tp>
        <v>97.43</v>
        <stp/>
        <stp>##V3_BDPV12</stp>
        <stp>AIR FP Equity</stp>
        <stp>LAST_PRICE</stp>
        <stp>[Crispin Spreadsheet.xlsx]Portfolio!R79C7</stp>
        <tr r="G79" s="2"/>
      </tp>
      <tp>
        <v>441.7</v>
        <stp/>
        <stp>##V3_BDPV12</stp>
        <stp>RMS FP Equity</stp>
        <stp>LAST_PRICE</stp>
        <stp>[Crispin Spreadsheet.xlsx]Portfolio!R99C7</stp>
        <tr r="G99" s="2"/>
      </tp>
      <tp>
        <v>49.77</v>
        <stp/>
        <stp>##V3_BDPV12</stp>
        <stp>TDC DC Equity</stp>
        <stp>LAST_PRICE</stp>
        <stp>[Crispin Spreadsheet.xlsx]Portfolio!R59C7</stp>
        <tr r="G59" s="2"/>
      </tp>
      <tp>
        <v>6.75</v>
        <stp/>
        <stp>##V3_BDPV12</stp>
        <stp>SYD AU Equity</stp>
        <stp>LAST_PRICE</stp>
        <stp>[Crispin Spreadsheet.xlsx]Portfolio!R19C7</stp>
        <tr r="G19" s="2"/>
      </tp>
      <tp>
        <v>1189.1980000000001</v>
        <stp/>
        <stp>##V3_BDPV12</stp>
        <stp>MXEF Index</stp>
        <stp>PX_YEST_CLOSE</stp>
        <stp>[Crispin Spreadsheet.xlsx]Portfolio!R235C6</stp>
        <tr r="F235" s="2"/>
      </tp>
      <tp>
        <v>283</v>
        <stp/>
        <stp>##V3_BDHV12</stp>
        <stp>388 HK Equity</stp>
        <stp>PX_CLOSE_1D</stp>
        <stp>07/03/2018</stp>
        <stp>07/03/2018</stp>
        <stp>[Crispin Spreadsheet.xlsx]Portfolio!R195C26</stp>
        <tr r="Z195" s="2"/>
      </tp>
      <tp>
        <v>11.62</v>
        <stp/>
        <stp>##V3_BDHV12</stp>
        <stp>317 HK Equity</stp>
        <stp>PX_CLOSE_1D</stp>
        <stp>07/03/2018</stp>
        <stp>07/03/2018</stp>
        <stp>[Crispin Spreadsheet.xlsx]Portfolio!R194C26</stp>
        <tr r="Z194" s="2"/>
      </tp>
      <tp>
        <v>41.31</v>
        <stp/>
        <stp>##V3_BDPV12</stp>
        <stp>KNEBV FH Equity</stp>
        <stp>LAST_PRICE</stp>
        <stp>[Crispin Spreadsheet.xlsx]Portfolio!R66C7</stp>
        <tr r="G66" s="2"/>
      </tp>
      <tp>
        <v>45.784999999999997</v>
        <stp/>
        <stp>##V3_BDPV12</stp>
        <stp>SGO FP Equity</stp>
        <stp>LAST_PRICE</stp>
        <stp>[Crispin Spreadsheet.xlsx]Portfolio!R88C7</stp>
        <tr r="G88" s="2"/>
      </tp>
      <tp>
        <v>4.22</v>
        <stp/>
        <stp>##V3_BDPV12</stp>
        <stp>TRQ CN Equity</stp>
        <stp>LAST_PRICE</stp>
        <stp>[Crispin Spreadsheet.xlsx]Portfolio!R48C7</stp>
        <tr r="G48" s="2"/>
      </tp>
      <tp>
        <v>7.3999999999999996E-2</v>
        <stp/>
        <stp>##V3_BDPV12</stp>
        <stp>SVH AU Equity</stp>
        <stp>LAST_PRICE</stp>
        <stp>[Crispin Spreadsheet.xlsx]Portfolio!R18C7</stp>
        <tr r="G18" s="2"/>
      </tp>
      <tp>
        <v>495.3</v>
        <stp/>
        <stp>##V3_BDPV12</stp>
        <stp>HEXAB SS Equity</stp>
        <stp>LAST_PRICE</stp>
        <stp>[Crispin Spreadsheet.xlsx]Portfolio!R747C7</stp>
        <tr r="G747" s="2"/>
      </tp>
      <tp>
        <v>119.5</v>
        <stp/>
        <stp>##V3_BDPV12</stp>
        <stp>AMBUB DC Equity</stp>
        <stp>LAST_PRICE</stp>
        <stp>[Crispin Spreadsheet.xlsx]Portfolio!R54C7</stp>
        <tr r="G54" s="2"/>
      </tp>
      <tp>
        <v>43.14</v>
        <stp/>
        <stp>##V3_BDHV12</stp>
        <stp>EBAY US Equity</stp>
        <stp>PX_CLOSE_1D</stp>
        <stp>07/03/2018</stp>
        <stp>07/03/2018</stp>
        <stp>[Crispin Spreadsheet.xlsx]Portfolio!R624C26</stp>
        <tr r="Z624" s="2"/>
      </tp>
      <tp>
        <v>69.58</v>
        <stp/>
        <stp>##V3_BDHV12</stp>
        <stp>ADEN SW Equity</stp>
        <stp>PX_CLOSE_1D</stp>
        <stp>07/03/2018</stp>
        <stp>07/03/2018</stp>
        <stp>[Crispin Spreadsheet.xlsx]Portfolio!R374C26</stp>
        <tr r="Z374" s="2"/>
      </tp>
      <tp>
        <v>0.89085999999999999</v>
        <stp/>
        <stp>##V3_BDPV12</stp>
        <stp>EURGBp Curncy</stp>
        <stp>LAST_PRICE</stp>
        <stp>[Crispin Spreadsheet.xlsx]Portfolio!R399C13</stp>
        <tr r="M399" s="2"/>
      </tp>
      <tp>
        <v>0.89085999999999999</v>
        <stp/>
        <stp>##V3_BDPV12</stp>
        <stp>EURGBp Curncy</stp>
        <stp>LAST_PRICE</stp>
        <stp>[Crispin Spreadsheet.xlsx]Portfolio!R529C13</stp>
        <tr r="M529" s="2"/>
      </tp>
      <tp>
        <v>0.89085999999999999</v>
        <stp/>
        <stp>##V3_BDPV12</stp>
        <stp>EURGBp Curncy</stp>
        <stp>LAST_PRICE</stp>
        <stp>[Crispin Spreadsheet.xlsx]Portfolio!R527C13</stp>
        <tr r="M527" s="2"/>
      </tp>
      <tp>
        <v>0.89085999999999999</v>
        <stp/>
        <stp>##V3_BDPV12</stp>
        <stp>EURGBp Curncy</stp>
        <stp>LAST_PRICE</stp>
        <stp>[Crispin Spreadsheet.xlsx]Portfolio!R526C13</stp>
        <tr r="M526" s="2"/>
      </tp>
      <tp>
        <v>0.89085999999999999</v>
        <stp/>
        <stp>##V3_BDPV12</stp>
        <stp>EURGBp Curncy</stp>
        <stp>LAST_PRICE</stp>
        <stp>[Crispin Spreadsheet.xlsx]Portfolio!R525C13</stp>
        <tr r="M525" s="2"/>
      </tp>
      <tp>
        <v>0.89085999999999999</v>
        <stp/>
        <stp>##V3_BDPV12</stp>
        <stp>EURGBp Curncy</stp>
        <stp>LAST_PRICE</stp>
        <stp>[Crispin Spreadsheet.xlsx]Portfolio!R524C13</stp>
        <tr r="M524" s="2"/>
      </tp>
      <tp>
        <v>0.89085999999999999</v>
        <stp/>
        <stp>##V3_BDPV12</stp>
        <stp>EURGBp Curncy</stp>
        <stp>LAST_PRICE</stp>
        <stp>[Crispin Spreadsheet.xlsx]Portfolio!R523C13</stp>
        <tr r="M523" s="2"/>
      </tp>
      <tp>
        <v>0.89085999999999999</v>
        <stp/>
        <stp>##V3_BDPV12</stp>
        <stp>EURGBp Curncy</stp>
        <stp>LAST_PRICE</stp>
        <stp>[Crispin Spreadsheet.xlsx]Portfolio!R521C13</stp>
        <tr r="M521" s="2"/>
      </tp>
      <tp>
        <v>0.89085999999999999</v>
        <stp/>
        <stp>##V3_BDPV12</stp>
        <stp>EURGBp Curncy</stp>
        <stp>LAST_PRICE</stp>
        <stp>[Crispin Spreadsheet.xlsx]Portfolio!R520C13</stp>
        <tr r="M520" s="2"/>
      </tp>
      <tp>
        <v>0.89085999999999999</v>
        <stp/>
        <stp>##V3_BDPV12</stp>
        <stp>EURGBp Curncy</stp>
        <stp>LAST_PRICE</stp>
        <stp>[Crispin Spreadsheet.xlsx]Portfolio!R539C13</stp>
        <tr r="M539" s="2"/>
      </tp>
      <tp>
        <v>0.89085999999999999</v>
        <stp/>
        <stp>##V3_BDPV12</stp>
        <stp>EURGBp Curncy</stp>
        <stp>LAST_PRICE</stp>
        <stp>[Crispin Spreadsheet.xlsx]Portfolio!R538C13</stp>
        <tr r="M538" s="2"/>
      </tp>
      <tp>
        <v>0.89085999999999999</v>
        <stp/>
        <stp>##V3_BDPV12</stp>
        <stp>EURGBp Curncy</stp>
        <stp>LAST_PRICE</stp>
        <stp>[Crispin Spreadsheet.xlsx]Portfolio!R537C13</stp>
        <tr r="M537" s="2"/>
      </tp>
      <tp>
        <v>0.89085999999999999</v>
        <stp/>
        <stp>##V3_BDPV12</stp>
        <stp>EURGBp Curncy</stp>
        <stp>LAST_PRICE</stp>
        <stp>[Crispin Spreadsheet.xlsx]Portfolio!R536C13</stp>
        <tr r="M536" s="2"/>
      </tp>
      <tp>
        <v>0.89085999999999999</v>
        <stp/>
        <stp>##V3_BDPV12</stp>
        <stp>EURGBp Curncy</stp>
        <stp>LAST_PRICE</stp>
        <stp>[Crispin Spreadsheet.xlsx]Portfolio!R535C13</stp>
        <tr r="M535" s="2"/>
      </tp>
      <tp>
        <v>0.89085999999999999</v>
        <stp/>
        <stp>##V3_BDPV12</stp>
        <stp>EURGBp Curncy</stp>
        <stp>LAST_PRICE</stp>
        <stp>[Crispin Spreadsheet.xlsx]Portfolio!R534C13</stp>
        <tr r="M534" s="2"/>
      </tp>
      <tp>
        <v>0.89085999999999999</v>
        <stp/>
        <stp>##V3_BDPV12</stp>
        <stp>EURGBp Curncy</stp>
        <stp>LAST_PRICE</stp>
        <stp>[Crispin Spreadsheet.xlsx]Portfolio!R533C13</stp>
        <tr r="M533" s="2"/>
      </tp>
      <tp>
        <v>0.89085999999999999</v>
        <stp/>
        <stp>##V3_BDPV12</stp>
        <stp>EURGBp Curncy</stp>
        <stp>LAST_PRICE</stp>
        <stp>[Crispin Spreadsheet.xlsx]Portfolio!R532C13</stp>
        <tr r="M532" s="2"/>
      </tp>
      <tp>
        <v>0.89085999999999999</v>
        <stp/>
        <stp>##V3_BDPV12</stp>
        <stp>EURGBp Curncy</stp>
        <stp>LAST_PRICE</stp>
        <stp>[Crispin Spreadsheet.xlsx]Portfolio!R531C13</stp>
        <tr r="M531" s="2"/>
      </tp>
      <tp>
        <v>0.89085999999999999</v>
        <stp/>
        <stp>##V3_BDPV12</stp>
        <stp>EURGBp Curncy</stp>
        <stp>LAST_PRICE</stp>
        <stp>[Crispin Spreadsheet.xlsx]Portfolio!R509C13</stp>
        <tr r="M509" s="2"/>
      </tp>
      <tp>
        <v>0.89085999999999999</v>
        <stp/>
        <stp>##V3_BDPV12</stp>
        <stp>EURGBp Curncy</stp>
        <stp>LAST_PRICE</stp>
        <stp>[Crispin Spreadsheet.xlsx]Portfolio!R508C13</stp>
        <tr r="M508" s="2"/>
      </tp>
      <tp>
        <v>0.89085999999999999</v>
        <stp/>
        <stp>##V3_BDPV12</stp>
        <stp>EURGBp Curncy</stp>
        <stp>LAST_PRICE</stp>
        <stp>[Crispin Spreadsheet.xlsx]Portfolio!R507C13</stp>
        <tr r="M507" s="2"/>
      </tp>
      <tp>
        <v>0.89085999999999999</v>
        <stp/>
        <stp>##V3_BDPV12</stp>
        <stp>EURGBp Curncy</stp>
        <stp>LAST_PRICE</stp>
        <stp>[Crispin Spreadsheet.xlsx]Portfolio!R506C13</stp>
        <tr r="M506" s="2"/>
      </tp>
      <tp>
        <v>0.89085999999999999</v>
        <stp/>
        <stp>##V3_BDPV12</stp>
        <stp>EURGBp Curncy</stp>
        <stp>LAST_PRICE</stp>
        <stp>[Crispin Spreadsheet.xlsx]Portfolio!R505C13</stp>
        <tr r="M505" s="2"/>
      </tp>
      <tp>
        <v>0.89085999999999999</v>
        <stp/>
        <stp>##V3_BDPV12</stp>
        <stp>EURGBp Curncy</stp>
        <stp>LAST_PRICE</stp>
        <stp>[Crispin Spreadsheet.xlsx]Portfolio!R504C13</stp>
        <tr r="M504" s="2"/>
      </tp>
      <tp>
        <v>0.89085999999999999</v>
        <stp/>
        <stp>##V3_BDPV12</stp>
        <stp>EURGBp Curncy</stp>
        <stp>LAST_PRICE</stp>
        <stp>[Crispin Spreadsheet.xlsx]Portfolio!R503C13</stp>
        <tr r="M503" s="2"/>
      </tp>
      <tp>
        <v>0.89085999999999999</v>
        <stp/>
        <stp>##V3_BDPV12</stp>
        <stp>EURGBp Curncy</stp>
        <stp>LAST_PRICE</stp>
        <stp>[Crispin Spreadsheet.xlsx]Portfolio!R502C13</stp>
        <tr r="M502" s="2"/>
      </tp>
      <tp>
        <v>0.89085999999999999</v>
        <stp/>
        <stp>##V3_BDPV12</stp>
        <stp>EURGBp Curncy</stp>
        <stp>LAST_PRICE</stp>
        <stp>[Crispin Spreadsheet.xlsx]Portfolio!R501C13</stp>
        <tr r="M501" s="2"/>
      </tp>
      <tp>
        <v>0.89085999999999999</v>
        <stp/>
        <stp>##V3_BDPV12</stp>
        <stp>EURGBp Curncy</stp>
        <stp>LAST_PRICE</stp>
        <stp>[Crispin Spreadsheet.xlsx]Portfolio!R519C13</stp>
        <tr r="M519" s="2"/>
      </tp>
      <tp>
        <v>0.89085999999999999</v>
        <stp/>
        <stp>##V3_BDPV12</stp>
        <stp>EURGBp Curncy</stp>
        <stp>LAST_PRICE</stp>
        <stp>[Crispin Spreadsheet.xlsx]Portfolio!R518C13</stp>
        <tr r="M518" s="2"/>
      </tp>
      <tp>
        <v>0.89085999999999999</v>
        <stp/>
        <stp>##V3_BDPV12</stp>
        <stp>EURGBp Curncy</stp>
        <stp>LAST_PRICE</stp>
        <stp>[Crispin Spreadsheet.xlsx]Portfolio!R517C13</stp>
        <tr r="M517" s="2"/>
      </tp>
      <tp>
        <v>0.89085999999999999</v>
        <stp/>
        <stp>##V3_BDPV12</stp>
        <stp>EURGBp Curncy</stp>
        <stp>LAST_PRICE</stp>
        <stp>[Crispin Spreadsheet.xlsx]Portfolio!R516C13</stp>
        <tr r="M516" s="2"/>
      </tp>
      <tp>
        <v>0.89085999999999999</v>
        <stp/>
        <stp>##V3_BDPV12</stp>
        <stp>EURGBp Curncy</stp>
        <stp>LAST_PRICE</stp>
        <stp>[Crispin Spreadsheet.xlsx]Portfolio!R512C13</stp>
        <tr r="M512" s="2"/>
      </tp>
      <tp>
        <v>0.89085999999999999</v>
        <stp/>
        <stp>##V3_BDPV12</stp>
        <stp>EURGBp Curncy</stp>
        <stp>LAST_PRICE</stp>
        <stp>[Crispin Spreadsheet.xlsx]Portfolio!R510C13</stp>
        <tr r="M510" s="2"/>
      </tp>
      <tp>
        <v>0.89085999999999999</v>
        <stp/>
        <stp>##V3_BDPV12</stp>
        <stp>EURGBp Curncy</stp>
        <stp>LAST_PRICE</stp>
        <stp>[Crispin Spreadsheet.xlsx]Portfolio!R569C13</stp>
        <tr r="M569" s="2"/>
      </tp>
      <tp>
        <v>0.89085999999999999</v>
        <stp/>
        <stp>##V3_BDPV12</stp>
        <stp>EURGBp Curncy</stp>
        <stp>LAST_PRICE</stp>
        <stp>[Crispin Spreadsheet.xlsx]Portfolio!R568C13</stp>
        <tr r="M568" s="2"/>
      </tp>
      <tp>
        <v>0.89085999999999999</v>
        <stp/>
        <stp>##V3_BDPV12</stp>
        <stp>EURGBp Curncy</stp>
        <stp>LAST_PRICE</stp>
        <stp>[Crispin Spreadsheet.xlsx]Portfolio!R567C13</stp>
        <tr r="M567" s="2"/>
      </tp>
      <tp>
        <v>0.89085999999999999</v>
        <stp/>
        <stp>##V3_BDPV12</stp>
        <stp>EURGBp Curncy</stp>
        <stp>LAST_PRICE</stp>
        <stp>[Crispin Spreadsheet.xlsx]Portfolio!R566C13</stp>
        <tr r="M566" s="2"/>
      </tp>
      <tp>
        <v>0.89085999999999999</v>
        <stp/>
        <stp>##V3_BDPV12</stp>
        <stp>EURGBp Curncy</stp>
        <stp>LAST_PRICE</stp>
        <stp>[Crispin Spreadsheet.xlsx]Portfolio!R565C13</stp>
        <tr r="M565" s="2"/>
      </tp>
      <tp>
        <v>0.89085999999999999</v>
        <stp/>
        <stp>##V3_BDPV12</stp>
        <stp>EURGBp Curncy</stp>
        <stp>LAST_PRICE</stp>
        <stp>[Crispin Spreadsheet.xlsx]Portfolio!R564C13</stp>
        <tr r="M564" s="2"/>
      </tp>
      <tp>
        <v>0.89085999999999999</v>
        <stp/>
        <stp>##V3_BDPV12</stp>
        <stp>EURGBp Curncy</stp>
        <stp>LAST_PRICE</stp>
        <stp>[Crispin Spreadsheet.xlsx]Portfolio!R563C13</stp>
        <tr r="M563" s="2"/>
      </tp>
      <tp>
        <v>0.89085999999999999</v>
        <stp/>
        <stp>##V3_BDPV12</stp>
        <stp>EURGBp Curncy</stp>
        <stp>LAST_PRICE</stp>
        <stp>[Crispin Spreadsheet.xlsx]Portfolio!R562C13</stp>
        <tr r="M562" s="2"/>
      </tp>
      <tp>
        <v>0.89085999999999999</v>
        <stp/>
        <stp>##V3_BDPV12</stp>
        <stp>EURGBp Curncy</stp>
        <stp>LAST_PRICE</stp>
        <stp>[Crispin Spreadsheet.xlsx]Portfolio!R561C13</stp>
        <tr r="M561" s="2"/>
      </tp>
      <tp>
        <v>0.89085999999999999</v>
        <stp/>
        <stp>##V3_BDPV12</stp>
        <stp>EURGBp Curncy</stp>
        <stp>LAST_PRICE</stp>
        <stp>[Crispin Spreadsheet.xlsx]Portfolio!R560C13</stp>
        <tr r="M560" s="2"/>
      </tp>
      <tp>
        <v>0.89085999999999999</v>
        <stp/>
        <stp>##V3_BDPV12</stp>
        <stp>EURGBp Curncy</stp>
        <stp>LAST_PRICE</stp>
        <stp>[Crispin Spreadsheet.xlsx]Portfolio!R579C13</stp>
        <tr r="M579" s="2"/>
      </tp>
      <tp>
        <v>0.89085999999999999</v>
        <stp/>
        <stp>##V3_BDPV12</stp>
        <stp>EURGBp Curncy</stp>
        <stp>LAST_PRICE</stp>
        <stp>[Crispin Spreadsheet.xlsx]Portfolio!R578C13</stp>
        <tr r="M578" s="2"/>
      </tp>
      <tp>
        <v>0.89085999999999999</v>
        <stp/>
        <stp>##V3_BDPV12</stp>
        <stp>EURGBp Curncy</stp>
        <stp>LAST_PRICE</stp>
        <stp>[Crispin Spreadsheet.xlsx]Portfolio!R577C13</stp>
        <tr r="M577" s="2"/>
      </tp>
      <tp>
        <v>0.89085999999999999</v>
        <stp/>
        <stp>##V3_BDPV12</stp>
        <stp>EURGBp Curncy</stp>
        <stp>LAST_PRICE</stp>
        <stp>[Crispin Spreadsheet.xlsx]Portfolio!R576C13</stp>
        <tr r="M576" s="2"/>
      </tp>
      <tp>
        <v>0.89085999999999999</v>
        <stp/>
        <stp>##V3_BDPV12</stp>
        <stp>EURGBp Curncy</stp>
        <stp>LAST_PRICE</stp>
        <stp>[Crispin Spreadsheet.xlsx]Portfolio!R575C13</stp>
        <tr r="M575" s="2"/>
      </tp>
      <tp>
        <v>0.89085999999999999</v>
        <stp/>
        <stp>##V3_BDPV12</stp>
        <stp>EURGBp Curncy</stp>
        <stp>LAST_PRICE</stp>
        <stp>[Crispin Spreadsheet.xlsx]Portfolio!R574C13</stp>
        <tr r="M574" s="2"/>
      </tp>
      <tp>
        <v>0.89085999999999999</v>
        <stp/>
        <stp>##V3_BDPV12</stp>
        <stp>EURGBp Curncy</stp>
        <stp>LAST_PRICE</stp>
        <stp>[Crispin Spreadsheet.xlsx]Portfolio!R573C13</stp>
        <tr r="M573" s="2"/>
      </tp>
      <tp>
        <v>0.89085999999999999</v>
        <stp/>
        <stp>##V3_BDPV12</stp>
        <stp>EURGBp Curncy</stp>
        <stp>LAST_PRICE</stp>
        <stp>[Crispin Spreadsheet.xlsx]Portfolio!R572C13</stp>
        <tr r="M572" s="2"/>
      </tp>
      <tp>
        <v>0.89085999999999999</v>
        <stp/>
        <stp>##V3_BDPV12</stp>
        <stp>EURGBp Curncy</stp>
        <stp>LAST_PRICE</stp>
        <stp>[Crispin Spreadsheet.xlsx]Portfolio!R571C13</stp>
        <tr r="M571" s="2"/>
      </tp>
      <tp>
        <v>0.89085999999999999</v>
        <stp/>
        <stp>##V3_BDPV12</stp>
        <stp>EURGBp Curncy</stp>
        <stp>LAST_PRICE</stp>
        <stp>[Crispin Spreadsheet.xlsx]Portfolio!R570C13</stp>
        <tr r="M570" s="2"/>
      </tp>
      <tp>
        <v>0.89085999999999999</v>
        <stp/>
        <stp>##V3_BDPV12</stp>
        <stp>EURGBp Curncy</stp>
        <stp>LAST_PRICE</stp>
        <stp>[Crispin Spreadsheet.xlsx]Portfolio!R547C13</stp>
        <tr r="M547" s="2"/>
      </tp>
      <tp>
        <v>0.89085999999999999</v>
        <stp/>
        <stp>##V3_BDPV12</stp>
        <stp>EURGBp Curncy</stp>
        <stp>LAST_PRICE</stp>
        <stp>[Crispin Spreadsheet.xlsx]Portfolio!R546C13</stp>
        <tr r="M546" s="2"/>
      </tp>
      <tp>
        <v>0.89085999999999999</v>
        <stp/>
        <stp>##V3_BDPV12</stp>
        <stp>EURGBp Curncy</stp>
        <stp>LAST_PRICE</stp>
        <stp>[Crispin Spreadsheet.xlsx]Portfolio!R542C13</stp>
        <tr r="M542" s="2"/>
      </tp>
      <tp>
        <v>0.89085999999999999</v>
        <stp/>
        <stp>##V3_BDPV12</stp>
        <stp>EURGBp Curncy</stp>
        <stp>LAST_PRICE</stp>
        <stp>[Crispin Spreadsheet.xlsx]Portfolio!R541C13</stp>
        <tr r="M541" s="2"/>
      </tp>
      <tp>
        <v>0.89085999999999999</v>
        <stp/>
        <stp>##V3_BDPV12</stp>
        <stp>EURGBp Curncy</stp>
        <stp>LAST_PRICE</stp>
        <stp>[Crispin Spreadsheet.xlsx]Portfolio!R540C13</stp>
        <tr r="M540" s="2"/>
      </tp>
      <tp>
        <v>0.89085999999999999</v>
        <stp/>
        <stp>##V3_BDPV12</stp>
        <stp>EURGBp Curncy</stp>
        <stp>LAST_PRICE</stp>
        <stp>[Crispin Spreadsheet.xlsx]Portfolio!R559C13</stp>
        <tr r="M559" s="2"/>
      </tp>
      <tp>
        <v>0.89085999999999999</v>
        <stp/>
        <stp>##V3_BDPV12</stp>
        <stp>EURGBp Curncy</stp>
        <stp>LAST_PRICE</stp>
        <stp>[Crispin Spreadsheet.xlsx]Portfolio!R558C13</stp>
        <tr r="M558" s="2"/>
      </tp>
      <tp>
        <v>0.89085999999999999</v>
        <stp/>
        <stp>##V3_BDPV12</stp>
        <stp>EURGBp Curncy</stp>
        <stp>LAST_PRICE</stp>
        <stp>[Crispin Spreadsheet.xlsx]Portfolio!R557C13</stp>
        <tr r="M557" s="2"/>
      </tp>
      <tp>
        <v>0.89085999999999999</v>
        <stp/>
        <stp>##V3_BDPV12</stp>
        <stp>EURGBp Curncy</stp>
        <stp>LAST_PRICE</stp>
        <stp>[Crispin Spreadsheet.xlsx]Portfolio!R556C13</stp>
        <tr r="M556" s="2"/>
      </tp>
      <tp>
        <v>0.89085999999999999</v>
        <stp/>
        <stp>##V3_BDPV12</stp>
        <stp>EURGBp Curncy</stp>
        <stp>LAST_PRICE</stp>
        <stp>[Crispin Spreadsheet.xlsx]Portfolio!R555C13</stp>
        <tr r="M555" s="2"/>
      </tp>
      <tp>
        <v>0.89085999999999999</v>
        <stp/>
        <stp>##V3_BDPV12</stp>
        <stp>EURGBp Curncy</stp>
        <stp>LAST_PRICE</stp>
        <stp>[Crispin Spreadsheet.xlsx]Portfolio!R554C13</stp>
        <tr r="M554" s="2"/>
      </tp>
      <tp>
        <v>0.89085999999999999</v>
        <stp/>
        <stp>##V3_BDPV12</stp>
        <stp>EURGBp Curncy</stp>
        <stp>LAST_PRICE</stp>
        <stp>[Crispin Spreadsheet.xlsx]Portfolio!R553C13</stp>
        <tr r="M553" s="2"/>
      </tp>
      <tp>
        <v>0.89085999999999999</v>
        <stp/>
        <stp>##V3_BDPV12</stp>
        <stp>EURGBp Curncy</stp>
        <stp>LAST_PRICE</stp>
        <stp>[Crispin Spreadsheet.xlsx]Portfolio!R552C13</stp>
        <tr r="M552" s="2"/>
      </tp>
      <tp>
        <v>0.89085999999999999</v>
        <stp/>
        <stp>##V3_BDPV12</stp>
        <stp>EURGBp Curncy</stp>
        <stp>LAST_PRICE</stp>
        <stp>[Crispin Spreadsheet.xlsx]Portfolio!R551C13</stp>
        <tr r="M551" s="2"/>
      </tp>
      <tp>
        <v>0.89085999999999999</v>
        <stp/>
        <stp>##V3_BDPV12</stp>
        <stp>EURGBp Curncy</stp>
        <stp>LAST_PRICE</stp>
        <stp>[Crispin Spreadsheet.xlsx]Portfolio!R584C13</stp>
        <tr r="M584" s="2"/>
      </tp>
      <tp>
        <v>0.89085999999999999</v>
        <stp/>
        <stp>##V3_BDPV12</stp>
        <stp>EURGBp Curncy</stp>
        <stp>LAST_PRICE</stp>
        <stp>[Crispin Spreadsheet.xlsx]Portfolio!R583C13</stp>
        <tr r="M583" s="2"/>
      </tp>
      <tp>
        <v>0.89085999999999999</v>
        <stp/>
        <stp>##V3_BDPV12</stp>
        <stp>EURGBp Curncy</stp>
        <stp>LAST_PRICE</stp>
        <stp>[Crispin Spreadsheet.xlsx]Portfolio!R582C13</stp>
        <tr r="M582" s="2"/>
      </tp>
      <tp>
        <v>0.89085999999999999</v>
        <stp/>
        <stp>##V3_BDPV12</stp>
        <stp>EURGBp Curncy</stp>
        <stp>LAST_PRICE</stp>
        <stp>[Crispin Spreadsheet.xlsx]Portfolio!R581C13</stp>
        <tr r="M581" s="2"/>
      </tp>
      <tp>
        <v>0.89085999999999999</v>
        <stp/>
        <stp>##V3_BDPV12</stp>
        <stp>EURGBp Curncy</stp>
        <stp>LAST_PRICE</stp>
        <stp>[Crispin Spreadsheet.xlsx]Portfolio!R580C13</stp>
        <tr r="M580" s="2"/>
      </tp>
      <tp>
        <v>0.89085999999999999</v>
        <stp/>
        <stp>##V3_BDPV12</stp>
        <stp>EURGBp Curncy</stp>
        <stp>LAST_PRICE</stp>
        <stp>[Crispin Spreadsheet.xlsx]Portfolio!R428C13</stp>
        <tr r="M428" s="2"/>
      </tp>
      <tp>
        <v>0.89085999999999999</v>
        <stp/>
        <stp>##V3_BDPV12</stp>
        <stp>EURGBp Curncy</stp>
        <stp>LAST_PRICE</stp>
        <stp>[Crispin Spreadsheet.xlsx]Portfolio!R426C13</stp>
        <tr r="M426" s="2"/>
      </tp>
      <tp>
        <v>0.89085999999999999</v>
        <stp/>
        <stp>##V3_BDPV12</stp>
        <stp>EURGBp Curncy</stp>
        <stp>LAST_PRICE</stp>
        <stp>[Crispin Spreadsheet.xlsx]Portfolio!R424C13</stp>
        <tr r="M424" s="2"/>
      </tp>
      <tp>
        <v>0.89085999999999999</v>
        <stp/>
        <stp>##V3_BDPV12</stp>
        <stp>EURGBp Curncy</stp>
        <stp>LAST_PRICE</stp>
        <stp>[Crispin Spreadsheet.xlsx]Portfolio!R423C13</stp>
        <tr r="M423" s="2"/>
      </tp>
      <tp>
        <v>0.89085999999999999</v>
        <stp/>
        <stp>##V3_BDPV12</stp>
        <stp>EURGBp Curncy</stp>
        <stp>LAST_PRICE</stp>
        <stp>[Crispin Spreadsheet.xlsx]Portfolio!R422C13</stp>
        <tr r="M422" s="2"/>
      </tp>
      <tp>
        <v>0.89085999999999999</v>
        <stp/>
        <stp>##V3_BDPV12</stp>
        <stp>EURGBp Curncy</stp>
        <stp>LAST_PRICE</stp>
        <stp>[Crispin Spreadsheet.xlsx]Portfolio!R421C13</stp>
        <tr r="M421" s="2"/>
      </tp>
      <tp>
        <v>0.89085999999999999</v>
        <stp/>
        <stp>##V3_BDPV12</stp>
        <stp>EURGBp Curncy</stp>
        <stp>LAST_PRICE</stp>
        <stp>[Crispin Spreadsheet.xlsx]Portfolio!R420C13</stp>
        <tr r="M420" s="2"/>
      </tp>
      <tp>
        <v>0.89085999999999999</v>
        <stp/>
        <stp>##V3_BDPV12</stp>
        <stp>EURGBp Curncy</stp>
        <stp>LAST_PRICE</stp>
        <stp>[Crispin Spreadsheet.xlsx]Portfolio!R439C13</stp>
        <tr r="M439" s="2"/>
      </tp>
      <tp>
        <v>0.89085999999999999</v>
        <stp/>
        <stp>##V3_BDPV12</stp>
        <stp>EURGBp Curncy</stp>
        <stp>LAST_PRICE</stp>
        <stp>[Crispin Spreadsheet.xlsx]Portfolio!R438C13</stp>
        <tr r="M438" s="2"/>
      </tp>
      <tp>
        <v>0.89085999999999999</v>
        <stp/>
        <stp>##V3_BDPV12</stp>
        <stp>EURGBp Curncy</stp>
        <stp>LAST_PRICE</stp>
        <stp>[Crispin Spreadsheet.xlsx]Portfolio!R437C13</stp>
        <tr r="M437" s="2"/>
      </tp>
      <tp>
        <v>0.89085999999999999</v>
        <stp/>
        <stp>##V3_BDPV12</stp>
        <stp>EURGBp Curncy</stp>
        <stp>LAST_PRICE</stp>
        <stp>[Crispin Spreadsheet.xlsx]Portfolio!R436C13</stp>
        <tr r="M436" s="2"/>
      </tp>
      <tp>
        <v>0.89085999999999999</v>
        <stp/>
        <stp>##V3_BDPV12</stp>
        <stp>EURGBp Curncy</stp>
        <stp>LAST_PRICE</stp>
        <stp>[Crispin Spreadsheet.xlsx]Portfolio!R435C13</stp>
        <tr r="M435" s="2"/>
      </tp>
      <tp>
        <v>0.89085999999999999</v>
        <stp/>
        <stp>##V3_BDPV12</stp>
        <stp>EURGBp Curncy</stp>
        <stp>LAST_PRICE</stp>
        <stp>[Crispin Spreadsheet.xlsx]Portfolio!R433C13</stp>
        <tr r="M433" s="2"/>
      </tp>
      <tp>
        <v>0.89085999999999999</v>
        <stp/>
        <stp>##V3_BDPV12</stp>
        <stp>EURGBp Curncy</stp>
        <stp>LAST_PRICE</stp>
        <stp>[Crispin Spreadsheet.xlsx]Portfolio!R432C13</stp>
        <tr r="M432" s="2"/>
      </tp>
      <tp>
        <v>0.89085999999999999</v>
        <stp/>
        <stp>##V3_BDPV12</stp>
        <stp>EURGBp Curncy</stp>
        <stp>LAST_PRICE</stp>
        <stp>[Crispin Spreadsheet.xlsx]Portfolio!R431C13</stp>
        <tr r="M431" s="2"/>
      </tp>
      <tp>
        <v>0.89085999999999999</v>
        <stp/>
        <stp>##V3_BDPV12</stp>
        <stp>EURGBp Curncy</stp>
        <stp>LAST_PRICE</stp>
        <stp>[Crispin Spreadsheet.xlsx]Portfolio!R430C13</stp>
        <tr r="M430" s="2"/>
      </tp>
      <tp>
        <v>0.89085999999999999</v>
        <stp/>
        <stp>##V3_BDPV12</stp>
        <stp>EURGBp Curncy</stp>
        <stp>LAST_PRICE</stp>
        <stp>[Crispin Spreadsheet.xlsx]Portfolio!R409C13</stp>
        <tr r="M409" s="2"/>
      </tp>
      <tp>
        <v>0.89085999999999999</v>
        <stp/>
        <stp>##V3_BDPV12</stp>
        <stp>EURGBp Curncy</stp>
        <stp>LAST_PRICE</stp>
        <stp>[Crispin Spreadsheet.xlsx]Portfolio!R408C13</stp>
        <tr r="M408" s="2"/>
      </tp>
      <tp>
        <v>0.89085999999999999</v>
        <stp/>
        <stp>##V3_BDPV12</stp>
        <stp>EURGBp Curncy</stp>
        <stp>LAST_PRICE</stp>
        <stp>[Crispin Spreadsheet.xlsx]Portfolio!R407C13</stp>
        <tr r="M407" s="2"/>
      </tp>
      <tp>
        <v>0.89085999999999999</v>
        <stp/>
        <stp>##V3_BDPV12</stp>
        <stp>EURGBp Curncy</stp>
        <stp>LAST_PRICE</stp>
        <stp>[Crispin Spreadsheet.xlsx]Portfolio!R406C13</stp>
        <tr r="M406" s="2"/>
      </tp>
      <tp>
        <v>0.89085999999999999</v>
        <stp/>
        <stp>##V3_BDPV12</stp>
        <stp>EURGBp Curncy</stp>
        <stp>LAST_PRICE</stp>
        <stp>[Crispin Spreadsheet.xlsx]Portfolio!R405C13</stp>
        <tr r="M405" s="2"/>
      </tp>
      <tp>
        <v>0.89085999999999999</v>
        <stp/>
        <stp>##V3_BDPV12</stp>
        <stp>EURGBp Curncy</stp>
        <stp>LAST_PRICE</stp>
        <stp>[Crispin Spreadsheet.xlsx]Portfolio!R404C13</stp>
        <tr r="M404" s="2"/>
      </tp>
      <tp>
        <v>0.89085999999999999</v>
        <stp/>
        <stp>##V3_BDPV12</stp>
        <stp>EURGBp Curncy</stp>
        <stp>LAST_PRICE</stp>
        <stp>[Crispin Spreadsheet.xlsx]Portfolio!R403C13</stp>
        <tr r="M403" s="2"/>
      </tp>
      <tp>
        <v>0.89085999999999999</v>
        <stp/>
        <stp>##V3_BDPV12</stp>
        <stp>EURGBp Curncy</stp>
        <stp>LAST_PRICE</stp>
        <stp>[Crispin Spreadsheet.xlsx]Portfolio!R402C13</stp>
        <tr r="M402" s="2"/>
      </tp>
      <tp>
        <v>0.89085999999999999</v>
        <stp/>
        <stp>##V3_BDPV12</stp>
        <stp>EURGBp Curncy</stp>
        <stp>LAST_PRICE</stp>
        <stp>[Crispin Spreadsheet.xlsx]Portfolio!R401C13</stp>
        <tr r="M401" s="2"/>
      </tp>
      <tp>
        <v>0.89085999999999999</v>
        <stp/>
        <stp>##V3_BDPV12</stp>
        <stp>EURGBp Curncy</stp>
        <stp>LAST_PRICE</stp>
        <stp>[Crispin Spreadsheet.xlsx]Portfolio!R400C13</stp>
        <tr r="M400" s="2"/>
      </tp>
      <tp>
        <v>0.89085999999999999</v>
        <stp/>
        <stp>##V3_BDPV12</stp>
        <stp>EURGBp Curncy</stp>
        <stp>LAST_PRICE</stp>
        <stp>[Crispin Spreadsheet.xlsx]Portfolio!R419C13</stp>
        <tr r="M419" s="2"/>
      </tp>
      <tp>
        <v>0.89085999999999999</v>
        <stp/>
        <stp>##V3_BDPV12</stp>
        <stp>EURGBp Curncy</stp>
        <stp>LAST_PRICE</stp>
        <stp>[Crispin Spreadsheet.xlsx]Portfolio!R418C13</stp>
        <tr r="M418" s="2"/>
      </tp>
      <tp>
        <v>0.89085999999999999</v>
        <stp/>
        <stp>##V3_BDPV12</stp>
        <stp>EURGBp Curncy</stp>
        <stp>LAST_PRICE</stp>
        <stp>[Crispin Spreadsheet.xlsx]Portfolio!R417C13</stp>
        <tr r="M417" s="2"/>
      </tp>
      <tp>
        <v>0.89085999999999999</v>
        <stp/>
        <stp>##V3_BDPV12</stp>
        <stp>EURGBp Curncy</stp>
        <stp>LAST_PRICE</stp>
        <stp>[Crispin Spreadsheet.xlsx]Portfolio!R416C13</stp>
        <tr r="M416" s="2"/>
      </tp>
      <tp>
        <v>0.89085999999999999</v>
        <stp/>
        <stp>##V3_BDPV12</stp>
        <stp>EURGBp Curncy</stp>
        <stp>LAST_PRICE</stp>
        <stp>[Crispin Spreadsheet.xlsx]Portfolio!R415C13</stp>
        <tr r="M415" s="2"/>
      </tp>
      <tp>
        <v>0.89085999999999999</v>
        <stp/>
        <stp>##V3_BDPV12</stp>
        <stp>EURGBp Curncy</stp>
        <stp>LAST_PRICE</stp>
        <stp>[Crispin Spreadsheet.xlsx]Portfolio!R414C13</stp>
        <tr r="M414" s="2"/>
      </tp>
      <tp>
        <v>0.89085999999999999</v>
        <stp/>
        <stp>##V3_BDPV12</stp>
        <stp>EURGBp Curncy</stp>
        <stp>LAST_PRICE</stp>
        <stp>[Crispin Spreadsheet.xlsx]Portfolio!R413C13</stp>
        <tr r="M413" s="2"/>
      </tp>
      <tp>
        <v>0.89085999999999999</v>
        <stp/>
        <stp>##V3_BDPV12</stp>
        <stp>EURGBp Curncy</stp>
        <stp>LAST_PRICE</stp>
        <stp>[Crispin Spreadsheet.xlsx]Portfolio!R412C13</stp>
        <tr r="M412" s="2"/>
      </tp>
      <tp>
        <v>0.89085999999999999</v>
        <stp/>
        <stp>##V3_BDPV12</stp>
        <stp>EURGBp Curncy</stp>
        <stp>LAST_PRICE</stp>
        <stp>[Crispin Spreadsheet.xlsx]Portfolio!R411C13</stp>
        <tr r="M411" s="2"/>
      </tp>
      <tp>
        <v>0.89085999999999999</v>
        <stp/>
        <stp>##V3_BDPV12</stp>
        <stp>EURGBp Curncy</stp>
        <stp>LAST_PRICE</stp>
        <stp>[Crispin Spreadsheet.xlsx]Portfolio!R410C13</stp>
        <tr r="M410" s="2"/>
      </tp>
      <tp>
        <v>0.89085999999999999</v>
        <stp/>
        <stp>##V3_BDPV12</stp>
        <stp>EURGBp Curncy</stp>
        <stp>LAST_PRICE</stp>
        <stp>[Crispin Spreadsheet.xlsx]Portfolio!R469C13</stp>
        <tr r="M469" s="2"/>
      </tp>
      <tp>
        <v>0.89085999999999999</v>
        <stp/>
        <stp>##V3_BDPV12</stp>
        <stp>EURGBp Curncy</stp>
        <stp>LAST_PRICE</stp>
        <stp>[Crispin Spreadsheet.xlsx]Portfolio!R468C13</stp>
        <tr r="M468" s="2"/>
      </tp>
      <tp>
        <v>0.89085999999999999</v>
        <stp/>
        <stp>##V3_BDPV12</stp>
        <stp>EURGBp Curncy</stp>
        <stp>LAST_PRICE</stp>
        <stp>[Crispin Spreadsheet.xlsx]Portfolio!R467C13</stp>
        <tr r="M467" s="2"/>
      </tp>
      <tp>
        <v>0.89085999999999999</v>
        <stp/>
        <stp>##V3_BDPV12</stp>
        <stp>EURGBp Curncy</stp>
        <stp>LAST_PRICE</stp>
        <stp>[Crispin Spreadsheet.xlsx]Portfolio!R466C13</stp>
        <tr r="M466" s="2"/>
      </tp>
      <tp>
        <v>0.89085999999999999</v>
        <stp/>
        <stp>##V3_BDPV12</stp>
        <stp>EURGBp Curncy</stp>
        <stp>LAST_PRICE</stp>
        <stp>[Crispin Spreadsheet.xlsx]Portfolio!R464C13</stp>
        <tr r="M464" s="2"/>
      </tp>
      <tp>
        <v>0.89085999999999999</v>
        <stp/>
        <stp>##V3_BDPV12</stp>
        <stp>EURGBp Curncy</stp>
        <stp>LAST_PRICE</stp>
        <stp>[Crispin Spreadsheet.xlsx]Portfolio!R463C13</stp>
        <tr r="M463" s="2"/>
      </tp>
      <tp>
        <v>0.89085999999999999</v>
        <stp/>
        <stp>##V3_BDPV12</stp>
        <stp>EURGBp Curncy</stp>
        <stp>LAST_PRICE</stp>
        <stp>[Crispin Spreadsheet.xlsx]Portfolio!R462C13</stp>
        <tr r="M462" s="2"/>
      </tp>
      <tp>
        <v>0.89085999999999999</v>
        <stp/>
        <stp>##V3_BDPV12</stp>
        <stp>EURGBp Curncy</stp>
        <stp>LAST_PRICE</stp>
        <stp>[Crispin Spreadsheet.xlsx]Portfolio!R460C13</stp>
        <tr r="M460" s="2"/>
      </tp>
      <tp>
        <v>0.89085999999999999</v>
        <stp/>
        <stp>##V3_BDPV12</stp>
        <stp>EURGBp Curncy</stp>
        <stp>LAST_PRICE</stp>
        <stp>[Crispin Spreadsheet.xlsx]Portfolio!R479C13</stp>
        <tr r="M479" s="2"/>
      </tp>
      <tp>
        <v>0.89085999999999999</v>
        <stp/>
        <stp>##V3_BDPV12</stp>
        <stp>EURGBp Curncy</stp>
        <stp>LAST_PRICE</stp>
        <stp>[Crispin Spreadsheet.xlsx]Portfolio!R478C13</stp>
        <tr r="M478" s="2"/>
      </tp>
      <tp>
        <v>0.89085999999999999</v>
        <stp/>
        <stp>##V3_BDPV12</stp>
        <stp>EURGBp Curncy</stp>
        <stp>LAST_PRICE</stp>
        <stp>[Crispin Spreadsheet.xlsx]Portfolio!R477C13</stp>
        <tr r="M477" s="2"/>
      </tp>
      <tp>
        <v>0.89085999999999999</v>
        <stp/>
        <stp>##V3_BDPV12</stp>
        <stp>EURGBp Curncy</stp>
        <stp>LAST_PRICE</stp>
        <stp>[Crispin Spreadsheet.xlsx]Portfolio!R476C13</stp>
        <tr r="M476" s="2"/>
      </tp>
      <tp>
        <v>0.89085999999999999</v>
        <stp/>
        <stp>##V3_BDPV12</stp>
        <stp>EURGBp Curncy</stp>
        <stp>LAST_PRICE</stp>
        <stp>[Crispin Spreadsheet.xlsx]Portfolio!R474C13</stp>
        <tr r="M474" s="2"/>
      </tp>
      <tp>
        <v>0.89085999999999999</v>
        <stp/>
        <stp>##V3_BDPV12</stp>
        <stp>EURGBp Curncy</stp>
        <stp>LAST_PRICE</stp>
        <stp>[Crispin Spreadsheet.xlsx]Portfolio!R472C13</stp>
        <tr r="M472" s="2"/>
      </tp>
      <tp>
        <v>0.89085999999999999</v>
        <stp/>
        <stp>##V3_BDPV12</stp>
        <stp>EURGBp Curncy</stp>
        <stp>LAST_PRICE</stp>
        <stp>[Crispin Spreadsheet.xlsx]Portfolio!R471C13</stp>
        <tr r="M471" s="2"/>
      </tp>
      <tp>
        <v>0.89085999999999999</v>
        <stp/>
        <stp>##V3_BDPV12</stp>
        <stp>EURGBp Curncy</stp>
        <stp>LAST_PRICE</stp>
        <stp>[Crispin Spreadsheet.xlsx]Portfolio!R470C13</stp>
        <tr r="M470" s="2"/>
      </tp>
      <tp>
        <v>0.89085999999999999</v>
        <stp/>
        <stp>##V3_BDPV12</stp>
        <stp>EURGBp Curncy</stp>
        <stp>LAST_PRICE</stp>
        <stp>[Crispin Spreadsheet.xlsx]Portfolio!R449C13</stp>
        <tr r="M449" s="2"/>
      </tp>
      <tp>
        <v>0.89085999999999999</v>
        <stp/>
        <stp>##V3_BDPV12</stp>
        <stp>EURGBp Curncy</stp>
        <stp>LAST_PRICE</stp>
        <stp>[Crispin Spreadsheet.xlsx]Portfolio!R448C13</stp>
        <tr r="M448" s="2"/>
      </tp>
      <tp>
        <v>0.89085999999999999</v>
        <stp/>
        <stp>##V3_BDPV12</stp>
        <stp>EURGBp Curncy</stp>
        <stp>LAST_PRICE</stp>
        <stp>[Crispin Spreadsheet.xlsx]Portfolio!R447C13</stp>
        <tr r="M447" s="2"/>
      </tp>
      <tp>
        <v>0.89085999999999999</v>
        <stp/>
        <stp>##V3_BDPV12</stp>
        <stp>EURGBp Curncy</stp>
        <stp>LAST_PRICE</stp>
        <stp>[Crispin Spreadsheet.xlsx]Portfolio!R446C13</stp>
        <tr r="M446" s="2"/>
      </tp>
      <tp>
        <v>0.89085999999999999</v>
        <stp/>
        <stp>##V3_BDPV12</stp>
        <stp>EURGBp Curncy</stp>
        <stp>LAST_PRICE</stp>
        <stp>[Crispin Spreadsheet.xlsx]Portfolio!R445C13</stp>
        <tr r="M445" s="2"/>
      </tp>
      <tp>
        <v>0.89085999999999999</v>
        <stp/>
        <stp>##V3_BDPV12</stp>
        <stp>EURGBp Curncy</stp>
        <stp>LAST_PRICE</stp>
        <stp>[Crispin Spreadsheet.xlsx]Portfolio!R444C13</stp>
        <tr r="M444" s="2"/>
      </tp>
      <tp>
        <v>0.89085999999999999</v>
        <stp/>
        <stp>##V3_BDPV12</stp>
        <stp>EURGBp Curncy</stp>
        <stp>LAST_PRICE</stp>
        <stp>[Crispin Spreadsheet.xlsx]Portfolio!R443C13</stp>
        <tr r="M443" s="2"/>
      </tp>
      <tp>
        <v>0.89085999999999999</v>
        <stp/>
        <stp>##V3_BDPV12</stp>
        <stp>EURGBp Curncy</stp>
        <stp>LAST_PRICE</stp>
        <stp>[Crispin Spreadsheet.xlsx]Portfolio!R442C13</stp>
        <tr r="M442" s="2"/>
      </tp>
      <tp>
        <v>0.89085999999999999</v>
        <stp/>
        <stp>##V3_BDPV12</stp>
        <stp>EURGBp Curncy</stp>
        <stp>LAST_PRICE</stp>
        <stp>[Crispin Spreadsheet.xlsx]Portfolio!R441C13</stp>
        <tr r="M441" s="2"/>
      </tp>
      <tp>
        <v>0.89085999999999999</v>
        <stp/>
        <stp>##V3_BDPV12</stp>
        <stp>EURGBp Curncy</stp>
        <stp>LAST_PRICE</stp>
        <stp>[Crispin Spreadsheet.xlsx]Portfolio!R440C13</stp>
        <tr r="M440" s="2"/>
      </tp>
      <tp>
        <v>0.89085999999999999</v>
        <stp/>
        <stp>##V3_BDPV12</stp>
        <stp>EURGBp Curncy</stp>
        <stp>LAST_PRICE</stp>
        <stp>[Crispin Spreadsheet.xlsx]Portfolio!R459C13</stp>
        <tr r="M459" s="2"/>
      </tp>
      <tp>
        <v>0.89085999999999999</v>
        <stp/>
        <stp>##V3_BDPV12</stp>
        <stp>EURGBp Curncy</stp>
        <stp>LAST_PRICE</stp>
        <stp>[Crispin Spreadsheet.xlsx]Portfolio!R458C13</stp>
        <tr r="M458" s="2"/>
      </tp>
      <tp>
        <v>0.89085999999999999</v>
        <stp/>
        <stp>##V3_BDPV12</stp>
        <stp>EURGBp Curncy</stp>
        <stp>LAST_PRICE</stp>
        <stp>[Crispin Spreadsheet.xlsx]Portfolio!R457C13</stp>
        <tr r="M457" s="2"/>
      </tp>
      <tp>
        <v>0.89085999999999999</v>
        <stp/>
        <stp>##V3_BDPV12</stp>
        <stp>EURGBp Curncy</stp>
        <stp>LAST_PRICE</stp>
        <stp>[Crispin Spreadsheet.xlsx]Portfolio!R456C13</stp>
        <tr r="M456" s="2"/>
      </tp>
      <tp>
        <v>0.89085999999999999</v>
        <stp/>
        <stp>##V3_BDPV12</stp>
        <stp>EURGBp Curncy</stp>
        <stp>LAST_PRICE</stp>
        <stp>[Crispin Spreadsheet.xlsx]Portfolio!R455C13</stp>
        <tr r="M455" s="2"/>
      </tp>
      <tp>
        <v>0.89085999999999999</v>
        <stp/>
        <stp>##V3_BDPV12</stp>
        <stp>EURGBp Curncy</stp>
        <stp>LAST_PRICE</stp>
        <stp>[Crispin Spreadsheet.xlsx]Portfolio!R454C13</stp>
        <tr r="M454" s="2"/>
      </tp>
      <tp>
        <v>0.89085999999999999</v>
        <stp/>
        <stp>##V3_BDPV12</stp>
        <stp>EURGBp Curncy</stp>
        <stp>LAST_PRICE</stp>
        <stp>[Crispin Spreadsheet.xlsx]Portfolio!R453C13</stp>
        <tr r="M453" s="2"/>
      </tp>
      <tp>
        <v>0.89085999999999999</v>
        <stp/>
        <stp>##V3_BDPV12</stp>
        <stp>EURGBp Curncy</stp>
        <stp>LAST_PRICE</stp>
        <stp>[Crispin Spreadsheet.xlsx]Portfolio!R452C13</stp>
        <tr r="M452" s="2"/>
      </tp>
      <tp>
        <v>0.89085999999999999</v>
        <stp/>
        <stp>##V3_BDPV12</stp>
        <stp>EURGBp Curncy</stp>
        <stp>LAST_PRICE</stp>
        <stp>[Crispin Spreadsheet.xlsx]Portfolio!R451C13</stp>
        <tr r="M451" s="2"/>
      </tp>
      <tp>
        <v>0.89085999999999999</v>
        <stp/>
        <stp>##V3_BDPV12</stp>
        <stp>EURGBp Curncy</stp>
        <stp>LAST_PRICE</stp>
        <stp>[Crispin Spreadsheet.xlsx]Portfolio!R450C13</stp>
        <tr r="M450" s="2"/>
      </tp>
      <tp>
        <v>0.89085999999999999</v>
        <stp/>
        <stp>##V3_BDPV12</stp>
        <stp>EURGBp Curncy</stp>
        <stp>LAST_PRICE</stp>
        <stp>[Crispin Spreadsheet.xlsx]Portfolio!R489C13</stp>
        <tr r="M489" s="2"/>
      </tp>
      <tp>
        <v>0.89085999999999999</v>
        <stp/>
        <stp>##V3_BDPV12</stp>
        <stp>EURGBp Curncy</stp>
        <stp>LAST_PRICE</stp>
        <stp>[Crispin Spreadsheet.xlsx]Portfolio!R488C13</stp>
        <tr r="M488" s="2"/>
      </tp>
      <tp>
        <v>0.89085999999999999</v>
        <stp/>
        <stp>##V3_BDPV12</stp>
        <stp>EURGBp Curncy</stp>
        <stp>LAST_PRICE</stp>
        <stp>[Crispin Spreadsheet.xlsx]Portfolio!R485C13</stp>
        <tr r="M485" s="2"/>
      </tp>
      <tp>
        <v>0.89085999999999999</v>
        <stp/>
        <stp>##V3_BDPV12</stp>
        <stp>EURGBp Curncy</stp>
        <stp>LAST_PRICE</stp>
        <stp>[Crispin Spreadsheet.xlsx]Portfolio!R484C13</stp>
        <tr r="M484" s="2"/>
      </tp>
      <tp>
        <v>0.89085999999999999</v>
        <stp/>
        <stp>##V3_BDPV12</stp>
        <stp>EURGBp Curncy</stp>
        <stp>LAST_PRICE</stp>
        <stp>[Crispin Spreadsheet.xlsx]Portfolio!R483C13</stp>
        <tr r="M483" s="2"/>
      </tp>
      <tp>
        <v>0.89085999999999999</v>
        <stp/>
        <stp>##V3_BDPV12</stp>
        <stp>EURGBp Curncy</stp>
        <stp>LAST_PRICE</stp>
        <stp>[Crispin Spreadsheet.xlsx]Portfolio!R482C13</stp>
        <tr r="M482" s="2"/>
      </tp>
      <tp>
        <v>0.89085999999999999</v>
        <stp/>
        <stp>##V3_BDPV12</stp>
        <stp>EURGBp Curncy</stp>
        <stp>LAST_PRICE</stp>
        <stp>[Crispin Spreadsheet.xlsx]Portfolio!R481C13</stp>
        <tr r="M481" s="2"/>
      </tp>
      <tp>
        <v>0.89085999999999999</v>
        <stp/>
        <stp>##V3_BDPV12</stp>
        <stp>EURGBp Curncy</stp>
        <stp>LAST_PRICE</stp>
        <stp>[Crispin Spreadsheet.xlsx]Portfolio!R480C13</stp>
        <tr r="M480" s="2"/>
      </tp>
      <tp>
        <v>0.89085999999999999</v>
        <stp/>
        <stp>##V3_BDPV12</stp>
        <stp>EURGBp Curncy</stp>
        <stp>LAST_PRICE</stp>
        <stp>[Crispin Spreadsheet.xlsx]Portfolio!R499C13</stp>
        <tr r="M499" s="2"/>
      </tp>
      <tp>
        <v>0.89085999999999999</v>
        <stp/>
        <stp>##V3_BDPV12</stp>
        <stp>EURGBp Curncy</stp>
        <stp>LAST_PRICE</stp>
        <stp>[Crispin Spreadsheet.xlsx]Portfolio!R498C13</stp>
        <tr r="M498" s="2"/>
      </tp>
      <tp>
        <v>0.89085999999999999</v>
        <stp/>
        <stp>##V3_BDPV12</stp>
        <stp>EURGBp Curncy</stp>
        <stp>LAST_PRICE</stp>
        <stp>[Crispin Spreadsheet.xlsx]Portfolio!R497C13</stp>
        <tr r="M497" s="2"/>
      </tp>
      <tp>
        <v>0.89085999999999999</v>
        <stp/>
        <stp>##V3_BDPV12</stp>
        <stp>EURGBp Curncy</stp>
        <stp>LAST_PRICE</stp>
        <stp>[Crispin Spreadsheet.xlsx]Portfolio!R496C13</stp>
        <tr r="M496" s="2"/>
      </tp>
      <tp>
        <v>0.89085999999999999</v>
        <stp/>
        <stp>##V3_BDPV12</stp>
        <stp>EURGBp Curncy</stp>
        <stp>LAST_PRICE</stp>
        <stp>[Crispin Spreadsheet.xlsx]Portfolio!R495C13</stp>
        <tr r="M495" s="2"/>
      </tp>
      <tp>
        <v>0.89085999999999999</v>
        <stp/>
        <stp>##V3_BDPV12</stp>
        <stp>EURGBp Curncy</stp>
        <stp>LAST_PRICE</stp>
        <stp>[Crispin Spreadsheet.xlsx]Portfolio!R494C13</stp>
        <tr r="M494" s="2"/>
      </tp>
      <tp>
        <v>0.89085999999999999</v>
        <stp/>
        <stp>##V3_BDPV12</stp>
        <stp>EURGBp Curncy</stp>
        <stp>LAST_PRICE</stp>
        <stp>[Crispin Spreadsheet.xlsx]Portfolio!R493C13</stp>
        <tr r="M493" s="2"/>
      </tp>
      <tp>
        <v>0.89085999999999999</v>
        <stp/>
        <stp>##V3_BDPV12</stp>
        <stp>EURGBp Curncy</stp>
        <stp>LAST_PRICE</stp>
        <stp>[Crispin Spreadsheet.xlsx]Portfolio!R492C13</stp>
        <tr r="M492" s="2"/>
      </tp>
      <tp>
        <v>0.89085999999999999</v>
        <stp/>
        <stp>##V3_BDPV12</stp>
        <stp>EURGBp Curncy</stp>
        <stp>LAST_PRICE</stp>
        <stp>[Crispin Spreadsheet.xlsx]Portfolio!R491C13</stp>
        <tr r="M491" s="2"/>
      </tp>
      <tp>
        <v>0.89085999999999999</v>
        <stp/>
        <stp>##V3_BDPV12</stp>
        <stp>EURGBp Curncy</stp>
        <stp>LAST_PRICE</stp>
        <stp>[Crispin Spreadsheet.xlsx]Portfolio!R490C13</stp>
        <tr r="M490" s="2"/>
      </tp>
      <tp>
        <v>0.89085999999999999</v>
        <stp/>
        <stp>##V3_BDPV12</stp>
        <stp>EURGBp Curncy</stp>
        <stp>LAST_PRICE</stp>
        <stp>[Crispin Spreadsheet.xlsx]Portfolio!R736C13</stp>
        <tr r="M736" s="2"/>
      </tp>
      <tp>
        <v>0.89085999999999999</v>
        <stp/>
        <stp>##V3_BDPV12</stp>
        <stp>EURGBp Curncy</stp>
        <stp>LAST_PRICE</stp>
        <stp>[Crispin Spreadsheet.xlsx]Portfolio!R735C13</stp>
        <tr r="M735" s="2"/>
      </tp>
      <tp>
        <v>0.89085999999999999</v>
        <stp/>
        <stp>##V3_BDPV12</stp>
        <stp>EURGBp Curncy</stp>
        <stp>LAST_PRICE</stp>
        <stp>[Crispin Spreadsheet.xlsx]Portfolio!R733C13</stp>
        <tr r="M733" s="2"/>
      </tp>
      <tp>
        <v>0.89085999999999999</v>
        <stp/>
        <stp>##V3_BDPV12</stp>
        <stp>EURGBp Curncy</stp>
        <stp>LAST_PRICE</stp>
        <stp>[Crispin Spreadsheet.xlsx]Portfolio!R748C13</stp>
        <tr r="M748" s="2"/>
      </tp>
      <tp>
        <v>0.89085999999999999</v>
        <stp/>
        <stp>##V3_BDPV12</stp>
        <stp>EURGBp Curncy</stp>
        <stp>LAST_PRICE</stp>
        <stp>[Crispin Spreadsheet.xlsx]Portfolio!R741C13</stp>
        <tr r="M741" s="2"/>
      </tp>
      <tp>
        <v>0.89085999999999999</v>
        <stp/>
        <stp>##V3_BDPV12</stp>
        <stp>EURGBp Curncy</stp>
        <stp>LAST_PRICE</stp>
        <stp>[Crispin Spreadsheet.xlsx]Portfolio!R787C13</stp>
        <tr r="M787" s="2"/>
      </tp>
      <tp>
        <v>2576</v>
        <stp/>
        <stp>##V3_BDHV12</stp>
        <stp>IMB LN Equity</stp>
        <stp>PX_CLOSE_1D</stp>
        <stp>07/03/2018</stp>
        <stp>07/03/2018</stp>
        <stp>[Crispin Spreadsheet.xlsx]Portfolio!R476C26</stp>
        <tr r="Z476" s="2"/>
      </tp>
      <tp>
        <v>129</v>
        <stp/>
        <stp>##V3_BDHV12</stp>
        <stp>IMM LN Equity</stp>
        <stp>PX_CLOSE_1D</stp>
        <stp>07/03/2018</stp>
        <stp>07/03/2018</stp>
        <stp>[Crispin Spreadsheet.xlsx]Portfolio!R474C26</stp>
        <tr r="Z474" s="2"/>
      </tp>
      <tp>
        <v>1103</v>
        <stp/>
        <stp>##V3_BDHV12</stp>
        <stp>IMI LN Equity</stp>
        <stp>PX_CLOSE_1D</stp>
        <stp>07/03/2018</stp>
        <stp>07/03/2018</stp>
        <stp>[Crispin Spreadsheet.xlsx]Portfolio!R472C26</stp>
        <tr r="Z472" s="2"/>
      </tp>
      <tp>
        <v>927.4</v>
        <stp/>
        <stp>##V3_BDHV12</stp>
        <stp>III LN Equity</stp>
        <stp>PX_CLOSE_1D</stp>
        <stp>07/03/2018</stp>
        <stp>07/03/2018</stp>
        <stp>[Crispin Spreadsheet.xlsx]Portfolio!R399C26</stp>
        <tr r="Z399" s="2"/>
      </tp>
      <tp>
        <v>611</v>
        <stp/>
        <stp>##V3_BDHV12</stp>
        <stp>IAG LN Equity</stp>
        <stp>PX_CLOSE_1D</stp>
        <stp>07/03/2018</stp>
        <stp>07/03/2018</stp>
        <stp>[Crispin Spreadsheet.xlsx]Portfolio!R479C26</stp>
        <tr r="Z479" s="2"/>
      </tp>
      <tp>
        <v>169.96</v>
        <stp/>
        <stp>##V3_BDHV12</stp>
        <stp>PXD US Equity</stp>
        <stp>PX_CLOSE_1D</stp>
        <stp>07/03/2018</stp>
        <stp>07/03/2018</stp>
        <stp>[Crispin Spreadsheet.xlsx]Portfolio!R677C26</stp>
        <tr r="Z677" s="2"/>
      </tp>
      <tp>
        <v>2.5419999999999998</v>
        <stp/>
        <stp>##V3_BDHV12</stp>
        <stp>KPN NA Equity</stp>
        <stp>PX_CLOSE_1D</stp>
        <stp>07/03/2018</stp>
        <stp>07/03/2018</stp>
        <stp>[Crispin Spreadsheet.xlsx]Portfolio!R299C26</stp>
        <tr r="Z299" s="2"/>
      </tp>
      <tp>
        <v>14.66</v>
        <stp/>
        <stp>##V3_BDHV12</stp>
        <stp>PBR US Equity</stp>
        <stp>PX_CLOSE_1D</stp>
        <stp>07/03/2018</stp>
        <stp>07/03/2018</stp>
        <stp>[Crispin Spreadsheet.xlsx]Portfolio!R676C26</stp>
        <tr r="Z676" s="2"/>
      </tp>
      <tp>
        <v>84.16</v>
        <stp/>
        <stp>##V3_BDHV12</stp>
        <stp>BMW GY Equity</stp>
        <stp>PX_CLOSE_1D</stp>
        <stp>07/03/2018</stp>
        <stp>07/03/2018</stp>
        <stp>[Crispin Spreadsheet.xlsx]Portfolio!R142C26</stp>
        <tr r="Z142" s="2"/>
      </tp>
      <tp>
        <v>43.33</v>
        <stp/>
        <stp>##V3_BDHV12</stp>
        <stp>POL US Equity</stp>
        <stp>PX_CLOSE_1D</stp>
        <stp>07/03/2018</stp>
        <stp>07/03/2018</stp>
        <stp>[Crispin Spreadsheet.xlsx]Portfolio!R678C26</stp>
        <tr r="Z678" s="2"/>
      </tp>
      <tp>
        <v>213</v>
        <stp/>
        <stp>##V3_BDHV12</stp>
        <stp>IPF LN Equity</stp>
        <stp>PX_CLOSE_1D</stp>
        <stp>07/03/2018</stp>
        <stp>07/03/2018</stp>
        <stp>[Crispin Spreadsheet.xlsx]Portfolio!R480C26</stp>
        <tr r="Z480" s="2"/>
      </tp>
      <tp>
        <v>83.48</v>
        <stp/>
        <stp>##V3_BDHV12</stp>
        <stp>BAS GY Equity</stp>
        <stp>PX_CLOSE_1D</stp>
        <stp>07/03/2018</stp>
        <stp>07/03/2018</stp>
        <stp>[Crispin Spreadsheet.xlsx]Portfolio!R140C26</stp>
        <tr r="Z140" s="2"/>
      </tp>
      <tp>
        <v>32.5</v>
        <stp/>
        <stp>##V3_BDHV12</stp>
        <stp>ITM LN Equity</stp>
        <stp>PX_CLOSE_1D</stp>
        <stp>07/03/2018</stp>
        <stp>07/03/2018</stp>
        <stp>[Crispin Spreadsheet.xlsx]Portfolio!R484C26</stp>
        <tr r="Z484" s="2"/>
      </tp>
      <tp>
        <v>153.6</v>
        <stp/>
        <stp>##V3_BDHV12</stp>
        <stp>ITV LN Equity</stp>
        <stp>PX_CLOSE_1D</stp>
        <stp>07/03/2018</stp>
        <stp>07/03/2018</stp>
        <stp>[Crispin Spreadsheet.xlsx]Portfolio!R485C26</stp>
        <tr r="Z485" s="2"/>
      </tp>
      <tp>
        <v>29.9</v>
        <stp/>
        <stp>##V3_BDHV12</stp>
        <stp>PHM US Equity</stp>
        <stp>PX_CLOSE_1D</stp>
        <stp>07/03/2018</stp>
        <stp>07/03/2018</stp>
        <stp>[Crispin Spreadsheet.xlsx]Portfolio!R679C26</stp>
        <tr r="Z679" s="2"/>
      </tp>
      <tp>
        <v>87.54</v>
        <stp/>
        <stp>##V3_BDHV12</stp>
        <stp>BEI GY Equity</stp>
        <stp>PX_CLOSE_1D</stp>
        <stp>07/03/2018</stp>
        <stp>07/03/2018</stp>
        <stp>[Crispin Spreadsheet.xlsx]Portfolio!R143C26</stp>
        <tr r="Z143" s="2"/>
      </tp>
      <tp>
        <v>153.6</v>
        <stp/>
        <stp>##V3_BDHV12</stp>
        <stp>ITV LN Equity</stp>
        <stp>PX_CLOSE_1D</stp>
        <stp>07/03/2018</stp>
        <stp>07/03/2018</stp>
        <stp>[Crispin Spreadsheet.xlsx]Portfolio!R748C26</stp>
        <tr r="Z748" s="2"/>
      </tp>
      <tp>
        <v>96.57</v>
        <stp/>
        <stp>##V3_BDHV12</stp>
        <stp>MCHP US Equity</stp>
        <stp>PX_CLOSE_1D</stp>
        <stp>07/03/2018</stp>
        <stp>07/03/2018</stp>
        <stp>[Crispin Spreadsheet.xlsx]Portfolio!R758C26</stp>
        <tr r="Z758" s="2"/>
      </tp>
      <tp>
        <v>54.73</v>
        <stp/>
        <stp>##V3_BDHV12</stp>
        <stp>SCHW US Equity</stp>
        <stp>PX_CLOSE_1D</stp>
        <stp>07/03/2018</stp>
        <stp>07/03/2018</stp>
        <stp>[Crispin Spreadsheet.xlsx]Portfolio!R607C26</stp>
        <tr r="Z607" s="2"/>
      </tp>
      <tp>
        <v>62.14</v>
        <stp/>
        <stp>##V3_BDHV12</stp>
        <stp>QCOM US Equity</stp>
        <stp>PX_CLOSE_1D</stp>
        <stp>07/03/2018</stp>
        <stp>07/03/2018</stp>
        <stp>[Crispin Spreadsheet.xlsx]Portfolio!R680C26</stp>
        <tr r="Z680" s="2"/>
      </tp>
      <tp>
        <v>69.91</v>
        <stp/>
        <stp>##V3_BDHV12</stp>
        <stp>PCAR US Equity</stp>
        <stp>PX_CLOSE_1D</stp>
        <stp>07/03/2018</stp>
        <stp>07/03/2018</stp>
        <stp>[Crispin Spreadsheet.xlsx]Portfolio!R674C26</stp>
        <tr r="Z674" s="2"/>
      </tp>
      <tp>
        <v>74.760000000000005</v>
        <stp/>
        <stp>##V3_BDHV12</stp>
        <stp>NESN SW Equity</stp>
        <stp>PX_CLOSE_1D</stp>
        <stp>07/03/2018</stp>
        <stp>07/03/2018</stp>
        <stp>[Crispin Spreadsheet.xlsx]Portfolio!R383C26</stp>
        <tr r="Z383" s="2"/>
      </tp>
      <tp>
        <v>74.760000000000005</v>
        <stp/>
        <stp>##V3_BDHV12</stp>
        <stp>NESN SW Equity</stp>
        <stp>PX_CLOSE_1D</stp>
        <stp>07/03/2018</stp>
        <stp>07/03/2018</stp>
        <stp>[Crispin Spreadsheet.xlsx]Portfolio!R761C26</stp>
        <tr r="Z761" s="2"/>
      </tp>
      <tp>
        <v>192</v>
        <stp/>
        <stp>##V3_BDHV12</stp>
        <stp>HAS LN Equity</stp>
        <stp>PX_CLOSE_1D</stp>
        <stp>07/03/2018</stp>
        <stp>07/03/2018</stp>
        <stp>[Crispin Spreadsheet.xlsx]Portfolio!R464C26</stp>
        <tr r="Z464" s="2"/>
      </tp>
      <tp>
        <v>18.504000000000001</v>
        <stp/>
        <stp>##V3_BDHV12</stp>
        <stp>AD NA Equity</stp>
        <stp>PX_CLOSE_1D</stp>
        <stp>07/03/2018</stp>
        <stp>07/03/2018</stp>
        <stp>[Crispin Spreadsheet.xlsx]Portfolio!R298C26</stp>
        <tr r="Z298" s="2"/>
      </tp>
      <tp>
        <v>12.215999999999999</v>
        <stp/>
        <stp>##V3_BDHV12</stp>
        <stp>CBK GY Equity</stp>
        <stp>PX_CLOSE_1D</stp>
        <stp>07/03/2018</stp>
        <stp>07/03/2018</stp>
        <stp>[Crispin Spreadsheet.xlsx]Portfolio!R145C26</stp>
        <tr r="Z145" s="2"/>
      </tp>
      <tp>
        <v>339</v>
        <stp/>
        <stp>##V3_BDHV12</stp>
        <stp>HSP LN Equity</stp>
        <stp>PX_CLOSE_1D</stp>
        <stp>07/03/2018</stp>
        <stp>07/03/2018</stp>
        <stp>[Crispin Spreadsheet.xlsx]Portfolio!R463C26</stp>
        <tr r="Z463" s="2"/>
      </tp>
      <tp>
        <v>1415</v>
        <stp/>
        <stp>##V3_BDHV12</stp>
        <stp>HSX LN Equity</stp>
        <stp>PX_CLOSE_1D</stp>
        <stp>07/03/2018</stp>
        <stp>07/03/2018</stp>
        <stp>[Crispin Spreadsheet.xlsx]Portfolio!R466C26</stp>
        <tr r="Z466" s="2"/>
      </tp>
      <tp>
        <v>33.9</v>
        <stp/>
        <stp>##V3_BDHV12</stp>
        <stp>HUM LN Equity</stp>
        <stp>PX_CLOSE_1D</stp>
        <stp>07/03/2018</stp>
        <stp>07/03/2018</stp>
        <stp>[Crispin Spreadsheet.xlsx]Portfolio!R469C26</stp>
        <tr r="Z469" s="2"/>
      </tp>
      <tp>
        <v>31.26</v>
        <stp/>
        <stp>##V3_BDHV12</stp>
        <stp>HUR LN Equity</stp>
        <stp>PX_CLOSE_1D</stp>
        <stp>07/03/2018</stp>
        <stp>07/03/2018</stp>
        <stp>[Crispin Spreadsheet.xlsx]Portfolio!R470C26</stp>
        <tr r="Z470" s="2"/>
      </tp>
      <tp>
        <v>26.635000000000002</v>
        <stp/>
        <stp>##V3_BDHV12</stp>
        <stp>MT NA Equity</stp>
        <stp>PX_CLOSE_1D</stp>
        <stp>07/03/2018</stp>
        <stp>07/03/2018</stp>
        <stp>[Crispin Spreadsheet.xlsx]Portfolio!R293C26</stp>
        <tr r="Z293" s="2"/>
      </tp>
      <tp>
        <v>14.655799999999999</v>
        <stp/>
        <stp>##V3_BDPV12</stp>
        <stp>EURZAr Curncy</stp>
        <stp>LAST_PRICE</stp>
        <stp>[Crispin Spreadsheet.xlsx]Portfolio!R330C13</stp>
        <tr r="M330" s="2"/>
      </tp>
      <tp>
        <v>14.655799999999999</v>
        <stp/>
        <stp>##V3_BDPV12</stp>
        <stp>EURZAr Curncy</stp>
        <stp>LAST_PRICE</stp>
        <stp>[Crispin Spreadsheet.xlsx]Portfolio!R331C13</stp>
        <tr r="M331" s="2"/>
      </tp>
      <tp>
        <v>14.655799999999999</v>
        <stp/>
        <stp>##V3_BDPV12</stp>
        <stp>EURZAr Curncy</stp>
        <stp>LAST_PRICE</stp>
        <stp>[Crispin Spreadsheet.xlsx]Portfolio!R332C13</stp>
        <tr r="M332" s="2"/>
      </tp>
      <tp>
        <v>14.655799999999999</v>
        <stp/>
        <stp>##V3_BDPV12</stp>
        <stp>EURZAr Curncy</stp>
        <stp>LAST_PRICE</stp>
        <stp>[Crispin Spreadsheet.xlsx]Portfolio!R329C13</stp>
        <tr r="M329" s="2"/>
      </tp>
      <tp>
        <v>348.4</v>
        <stp/>
        <stp>##V3_BDHV12</stp>
        <stp>KGF LN Equity</stp>
        <stp>PX_CLOSE_1D</stp>
        <stp>07/03/2018</stp>
        <stp>07/03/2018</stp>
        <stp>[Crispin Spreadsheet.xlsx]Portfolio!R494C26</stp>
        <tr r="Z494" s="2"/>
      </tp>
      <tp>
        <v>11.79</v>
        <stp/>
        <stp>##V3_BDHV12</stp>
        <stp>RDC US Equity</stp>
        <stp>PX_CLOSE_1D</stp>
        <stp>07/03/2018</stp>
        <stp>07/03/2018</stp>
        <stp>[Crispin Spreadsheet.xlsx]Portfolio!R765C26</stp>
        <tr r="Z765" s="2"/>
      </tp>
      <tp>
        <v>11.79</v>
        <stp/>
        <stp>##V3_BDHV12</stp>
        <stp>RDC US Equity</stp>
        <stp>PX_CLOSE_1D</stp>
        <stp>07/03/2018</stp>
        <stp>07/03/2018</stp>
        <stp>[Crispin Spreadsheet.xlsx]Portfolio!R681C26</stp>
        <tr r="Z681" s="2"/>
      </tp>
      <tp>
        <v>7.95</v>
        <stp/>
        <stp>##V3_BDHV12</stp>
        <stp>TEF SQ Equity</stp>
        <stp>PX_CLOSE_1D</stp>
        <stp>07/03/2018</stp>
        <stp>07/03/2018</stp>
        <stp>[Crispin Spreadsheet.xlsx]Portfolio!R348C26</stp>
        <tr r="Z348" s="2"/>
      </tp>
      <tp>
        <v>11220</v>
        <stp/>
        <stp>##V3_BDHV12</stp>
        <stp>OTP HB Equity</stp>
        <stp>PX_CLOSE_1D</stp>
        <stp>07/03/2018</stp>
        <stp>07/03/2018</stp>
        <stp>[Crispin Spreadsheet.xlsx]Portfolio!R204C26</stp>
        <tr r="Z204" s="2"/>
      </tp>
      <tp>
        <v>9.5399999999999991</v>
        <stp/>
        <stp>##V3_BDHV12</stp>
        <stp>RIG US Equity</stp>
        <stp>PX_CLOSE_1D</stp>
        <stp>07/03/2018</stp>
        <stp>07/03/2018</stp>
        <stp>[Crispin Spreadsheet.xlsx]Portfolio!R691C26</stp>
        <tr r="Z691" s="2"/>
      </tp>
      <tp>
        <v>9.5399999999999991</v>
        <stp/>
        <stp>##V3_BDHV12</stp>
        <stp>RIG US Equity</stp>
        <stp>PX_CLOSE_1D</stp>
        <stp>07/03/2018</stp>
        <stp>07/03/2018</stp>
        <stp>[Crispin Spreadsheet.xlsx]Portfolio!R778C26</stp>
        <tr r="Z778" s="2"/>
      </tp>
      <tp>
        <v>671.5</v>
        <stp/>
        <stp>##V3_BDHV12</stp>
        <stp>PGHN SW Equity</stp>
        <stp>PX_CLOSE_1D</stp>
        <stp>07/03/2018</stp>
        <stp>07/03/2018</stp>
        <stp>[Crispin Spreadsheet.xlsx]Portfolio!R385C26</stp>
        <tr r="Z385" s="2"/>
      </tp>
      <tp>
        <v>1522.5</v>
        <stp/>
        <stp>##V3_BDHV12</stp>
        <stp>EXPN LN Equity</stp>
        <stp>PX_CLOSE_1D</stp>
        <stp>07/03/2018</stp>
        <stp>07/03/2018</stp>
        <stp>[Crispin Spreadsheet.xlsx]Portfolio!R453C26</stp>
        <tr r="Z453" s="2"/>
      </tp>
      <tp>
        <v>183.22</v>
        <stp/>
        <stp>##V3_BDHV12</stp>
        <stp>PANW US Equity</stp>
        <stp>PX_CLOSE_1D</stp>
        <stp>07/03/2018</stp>
        <stp>07/03/2018</stp>
        <stp>[Crispin Spreadsheet.xlsx]Portfolio!R675C26</stp>
        <tr r="Z675" s="2"/>
      </tp>
      <tp>
        <v>65.790000000000006</v>
        <stp/>
        <stp>##V3_BDHV12</stp>
        <stp>LAMR US Equity</stp>
        <stp>PX_CLOSE_1D</stp>
        <stp>07/03/2018</stp>
        <stp>07/03/2018</stp>
        <stp>[Crispin Spreadsheet.xlsx]Portfolio!R651C26</stp>
        <tr r="Z651" s="2"/>
      </tp>
      <tp>
        <v>65.790000000000006</v>
        <stp/>
        <stp>##V3_BDHV12</stp>
        <stp>LAMR US Equity</stp>
        <stp>PX_CLOSE_1D</stp>
        <stp>07/03/2018</stp>
        <stp>07/03/2018</stp>
        <stp>[Crispin Spreadsheet.xlsx]Portfolio!R754C26</stp>
        <tr r="Z754" s="2"/>
      </tp>
      <tp>
        <v>122.75</v>
        <stp/>
        <stp>##V3_BDHV12</stp>
        <stp>RACE US Equity</stp>
        <stp>PX_CLOSE_1D</stp>
        <stp>07/03/2018</stp>
        <stp>07/03/2018</stp>
        <stp>[Crispin Spreadsheet.xlsx]Portfolio!R628C26</stp>
        <tr r="Z628" s="2"/>
      </tp>
      <tp>
        <v>335.04</v>
        <stp/>
        <stp>##V3_BDHV12</stp>
        <stp>CACC US Equity</stp>
        <stp>PX_CLOSE_1D</stp>
        <stp>07/03/2018</stp>
        <stp>07/03/2018</stp>
        <stp>[Crispin Spreadsheet.xlsx]Portfolio!R617C26</stp>
        <tr r="Z617" s="2"/>
      </tp>
      <tp>
        <v>335.04</v>
        <stp/>
        <stp>##V3_BDHV12</stp>
        <stp>CACC US Equity</stp>
        <stp>PX_CLOSE_1D</stp>
        <stp>07/03/2018</stp>
        <stp>07/03/2018</stp>
        <stp>[Crispin Spreadsheet.xlsx]Portfolio!R740C26</stp>
        <tr r="Z740" s="2"/>
      </tp>
      <tp>
        <v>119.91</v>
        <stp/>
        <stp>##V3_BDHV12</stp>
        <stp>SAFM US Equity</stp>
        <stp>PX_CLOSE_1D</stp>
        <stp>07/03/2018</stp>
        <stp>07/03/2018</stp>
        <stp>[Crispin Spreadsheet.xlsx]Portfolio!R766C26</stp>
        <tr r="Z766" s="2"/>
      </tp>
      <tp>
        <v>176.67</v>
        <stp/>
        <stp>##V3_BDHV12</stp>
        <stp>AAPL US Equity</stp>
        <stp>PX_CLOSE_1D</stp>
        <stp>07/03/2018</stp>
        <stp>07/03/2018</stp>
        <stp>[Crispin Spreadsheet.xlsx]Portfolio!R597C26</stp>
        <tr r="Z597" s="2"/>
      </tp>
      <tp>
        <v>2373</v>
        <stp/>
        <stp>##V3_BDHV12</stp>
        <stp>SGSN SW Equity</stp>
        <stp>PX_CLOSE_1D</stp>
        <stp>07/03/2018</stp>
        <stp>07/03/2018</stp>
        <stp>[Crispin Spreadsheet.xlsx]Portfolio!R387C26</stp>
        <tr r="Z387" s="2"/>
      </tp>
      <tp>
        <v>122.1</v>
        <stp/>
        <stp>##V3_BDHV12</stp>
        <stp>ML FP Equity</stp>
        <stp>PX_CLOSE_1D</stp>
        <stp>07/03/2018</stp>
        <stp>07/03/2018</stp>
        <stp>[Crispin Spreadsheet.xlsx]Portfolio!R89C26</stp>
        <tr r="Z89" s="2"/>
      </tp>
      <tp>
        <v>9.75</v>
        <stp/>
        <stp>##V3_BDHV12</stp>
        <stp>AF FP Equity</stp>
        <stp>PX_CLOSE_1D</stp>
        <stp>07/03/2018</stp>
        <stp>07/03/2018</stp>
        <stp>[Crispin Spreadsheet.xlsx]Portfolio!R78C26</stp>
        <tr r="Z78" s="2"/>
      </tp>
      <tp>
        <v>45.64</v>
        <stp/>
        <stp>##V3_BDHV12</stp>
        <stp>AC FP Equity</stp>
        <stp>PX_CLOSE_1D</stp>
        <stp>07/03/2018</stp>
        <stp>07/03/2018</stp>
        <stp>[Crispin Spreadsheet.xlsx]Portfolio!R77C26</stp>
        <tr r="Z77" s="2"/>
      </tp>
      <tp>
        <v>111.15</v>
        <stp/>
        <stp>##V3_BDHV12</stp>
        <stp>EI FP Equity</stp>
        <stp>PX_CLOSE_1D</stp>
        <stp>07/03/2018</stp>
        <stp>07/03/2018</stp>
        <stp>[Crispin Spreadsheet.xlsx]Portfolio!R95C26</stp>
        <tr r="Z95" s="2"/>
      </tp>
      <tp>
        <v>40.58</v>
        <stp/>
        <stp>##V3_BDHV12</stp>
        <stp>EN FP Equity</stp>
        <stp>PX_CLOSE_1D</stp>
        <stp>07/03/2018</stp>
        <stp>07/03/2018</stp>
        <stp>[Crispin Spreadsheet.xlsx]Portfolio!R85C26</stp>
        <tr r="Z85" s="2"/>
      </tp>
      <tp>
        <v>64.58</v>
        <stp/>
        <stp>##V3_BDHV12</stp>
        <stp>BN FP Equity</stp>
        <stp>PX_CLOSE_1D</stp>
        <stp>07/03/2018</stp>
        <stp>07/03/2018</stp>
        <stp>[Crispin Spreadsheet.xlsx]Portfolio!R92C26</stp>
        <tr r="Z92" s="2"/>
      </tp>
      <tp>
        <v>17.48</v>
        <stp/>
        <stp>##V3_BDHV12</stp>
        <stp>CA FP Equity</stp>
        <stp>PX_CLOSE_1D</stp>
        <stp>07/03/2018</stp>
        <stp>07/03/2018</stp>
        <stp>[Crispin Spreadsheet.xlsx]Portfolio!R87C26</stp>
        <tr r="Z87" s="2"/>
      </tp>
      <tp>
        <v>22.824999999999999</v>
        <stp/>
        <stp>##V3_BDHV12</stp>
        <stp>CS FP Equity</stp>
        <stp>PX_CLOSE_1D</stp>
        <stp>07/03/2018</stp>
        <stp>07/03/2018</stp>
        <stp>[Crispin Spreadsheet.xlsx]Portfolio!R83C26</stp>
        <tr r="Z83" s="2"/>
      </tp>
      <tp>
        <v>208.4</v>
        <stp/>
        <stp>##V3_BDHV12</stp>
        <stp>GN DC Equity</stp>
        <stp>PX_CLOSE_1D</stp>
        <stp>07/03/2018</stp>
        <stp>07/03/2018</stp>
        <stp>[Crispin Spreadsheet.xlsx]Portfolio!R57C26</stp>
        <tr r="Z57" s="2"/>
      </tp>
      <tp>
        <v>100.76</v>
        <stp/>
        <stp>##V3_BDHV12</stp>
        <stp>RY CN Equity</stp>
        <stp>PX_CLOSE_1D</stp>
        <stp>07/03/2018</stp>
        <stp>07/03/2018</stp>
        <stp>[Crispin Spreadsheet.xlsx]Portfolio!R47C26</stp>
        <tr r="Z47" s="2"/>
      </tp>
      <tp>
        <v>0.14000000000000001</v>
        <stp/>
        <stp>##V3_BDHV12</stp>
        <stp>DW CN Equity</stp>
        <stp>PX_CLOSE_1D</stp>
        <stp>07/03/2018</stp>
        <stp>07/03/2018</stp>
        <stp>[Crispin Spreadsheet.xlsx]Portfolio!R45C26</stp>
        <tr r="Z45" s="2"/>
      </tp>
      <tp>
        <v>71.069999999999993</v>
        <stp/>
        <stp>##V3_BDHV12</stp>
        <stp>STI US Equity</stp>
        <stp>PX_CLOSE_1D</stp>
        <stp>07/03/2018</stp>
        <stp>07/03/2018</stp>
        <stp>[Crispin Spreadsheet.xlsx]Portfolio!R686C26</stp>
        <tr r="Z686" s="2"/>
      </tp>
      <tp>
        <v>1278</v>
        <stp/>
        <stp>##V3_BDHV12</stp>
        <stp>JLT LN Equity</stp>
        <stp>PX_CLOSE_1D</stp>
        <stp>07/03/2018</stp>
        <stp>07/03/2018</stp>
        <stp>[Crispin Spreadsheet.xlsx]Portfolio!R489C26</stp>
        <tr r="Z489" s="2"/>
      </tp>
      <tp t="s">
        <v>E-Mini Russ 2000  Mar18</v>
        <stp/>
        <stp>##V3_BDPV12</stp>
        <stp>RTYA Index</stp>
        <stp>NAME</stp>
        <stp>[Crispin Spreadsheet.xlsx]Portfolio!R588C5</stp>
        <tr r="E588" s="2"/>
      </tp>
      <tp>
        <v>67.599999999999994</v>
        <stp/>
        <stp>##V3_BDHV12</stp>
        <stp>HDG NA Equity</stp>
        <stp>PX_CLOSE_1D</stp>
        <stp>07/03/2018</stp>
        <stp>07/03/2018</stp>
        <stp>[Crispin Spreadsheet.xlsx]Portfolio!R297C26</stp>
        <tr r="Z297" s="2"/>
      </tp>
      <tp>
        <v>3.64</v>
        <stp/>
        <stp>##V3_BDHV12</stp>
        <stp>ART GY Equity</stp>
        <stp>PX_CLOSE_1D</stp>
        <stp>07/03/2018</stp>
        <stp>07/03/2018</stp>
        <stp>[Crispin Spreadsheet.xlsx]Portfolio!R139C26</stp>
        <tr r="Z139" s="2"/>
      </tp>
      <tp t="s">
        <v>FTSE 250 Index FU Mar18</v>
        <stp/>
        <stp>##V3_BDPV12</stp>
        <stp>YBYA Index</stp>
        <stp>NAME</stp>
        <stp>[Crispin Spreadsheet.xlsx]Portfolio!R398C5</stp>
        <tr r="E398" s="2"/>
      </tp>
      <tp>
        <v>186.84</v>
        <stp/>
        <stp>##V3_BDHV12</stp>
        <stp>ALV GY Equity</stp>
        <stp>PX_CLOSE_1D</stp>
        <stp>07/03/2018</stp>
        <stp>07/03/2018</stp>
        <stp>[Crispin Spreadsheet.xlsx]Portfolio!R138C26</stp>
        <tr r="Z138" s="2"/>
      </tp>
      <tp>
        <v>10.5</v>
        <stp/>
        <stp>##V3_BDHV12</stp>
        <stp>JPR LN Equity</stp>
        <stp>PX_CLOSE_1D</stp>
        <stp>07/03/2018</stp>
        <stp>07/03/2018</stp>
        <stp>[Crispin Spreadsheet.xlsx]Portfolio!R491C26</stp>
        <tr r="Z491" s="2"/>
      </tp>
      <tp>
        <v>4.9599999999999998E-2</v>
        <stp/>
        <stp>##V3_BDHV12</stp>
        <stp>AB1 GY Equity</stp>
        <stp>PX_CLOSE_1D</stp>
        <stp>07/03/2018</stp>
        <stp>07/03/2018</stp>
        <stp>[Crispin Spreadsheet.xlsx]Portfolio!R136C26</stp>
        <tr r="Z136" s="2"/>
      </tp>
      <tp>
        <v>394.2</v>
        <stp/>
        <stp>##V3_BDHV12</stp>
        <stp>UHR SW Equity</stp>
        <stp>PX_CLOSE_1D</stp>
        <stp>07/03/2018</stp>
        <stp>07/03/2018</stp>
        <stp>[Crispin Spreadsheet.xlsx]Portfolio!R773C26</stp>
        <tr r="Z773" s="2"/>
      </tp>
      <tp>
        <v>129.68</v>
        <stp/>
        <stp>##V3_BDHV12</stp>
        <stp>SJM US Equity</stp>
        <stp>PX_CLOSE_1D</stp>
        <stp>07/03/2018</stp>
        <stp>07/03/2018</stp>
        <stp>[Crispin Spreadsheet.xlsx]Portfolio!R750C26</stp>
        <tr r="Z750" s="2"/>
      </tp>
      <tp>
        <v>129.68</v>
        <stp/>
        <stp>##V3_BDHV12</stp>
        <stp>SJM US Equity</stp>
        <stp>PX_CLOSE_1D</stp>
        <stp>07/03/2018</stp>
        <stp>07/03/2018</stp>
        <stp>[Crispin Spreadsheet.xlsx]Portfolio!R644C26</stp>
        <tr r="Z644" s="2"/>
      </tp>
      <tp>
        <v>517.79999999999995</v>
        <stp/>
        <stp>##V3_BDHV12</stp>
        <stp>JUP LN Equity</stp>
        <stp>PX_CLOSE_1D</stp>
        <stp>07/03/2018</stp>
        <stp>07/03/2018</stp>
        <stp>[Crispin Spreadsheet.xlsx]Portfolio!R493C26</stp>
        <tr r="Z493" s="2"/>
      </tp>
      <tp>
        <v>28.24</v>
        <stp/>
        <stp>##V3_BDHV12</stp>
        <stp>UOB SP Equity</stp>
        <stp>PX_CLOSE_1D</stp>
        <stp>07/03/2018</stp>
        <stp>07/03/2018</stp>
        <stp>[Crispin Spreadsheet.xlsx]Portfolio!R326C26</stp>
        <tr r="Z326" s="2"/>
      </tp>
      <tp>
        <v>173.9</v>
        <stp/>
        <stp>##V3_BDHV12</stp>
        <stp>ADS GY Equity</stp>
        <stp>PX_CLOSE_1D</stp>
        <stp>07/03/2018</stp>
        <stp>07/03/2018</stp>
        <stp>[Crispin Spreadsheet.xlsx]Portfolio!R135C26</stp>
        <tr r="Z135" s="2"/>
      </tp>
      <tp>
        <v>394.2</v>
        <stp/>
        <stp>##V3_BDHV12</stp>
        <stp>UHR SW Equity</stp>
        <stp>PX_CLOSE_1D</stp>
        <stp>07/03/2018</stp>
        <stp>07/03/2018</stp>
        <stp>[Crispin Spreadsheet.xlsx]Portfolio!R389C26</stp>
        <tr r="Z389" s="2"/>
      </tp>
      <tp>
        <v>325.22000000000003</v>
        <stp/>
        <stp>##V3_BDHV12</stp>
        <stp>NFLX US Equity</stp>
        <stp>PX_CLOSE_1D</stp>
        <stp>07/03/2018</stp>
        <stp>07/03/2018</stp>
        <stp>[Crispin Spreadsheet.xlsx]Portfolio!R665C26</stp>
        <tr r="Z665" s="2"/>
      </tp>
      <tp>
        <v>286.60000000000002</v>
        <stp/>
        <stp>##V3_BDHV12</stp>
        <stp>MKS LN Equity</stp>
        <stp>PX_CLOSE_1D</stp>
        <stp>07/03/2018</stp>
        <stp>07/03/2018</stp>
        <stp>[Crispin Spreadsheet.xlsx]Portfolio!R504C26</stp>
        <tr r="Z504" s="2"/>
      </tp>
      <tp>
        <v>50.72</v>
        <stp/>
        <stp>##V3_BDHV12</stp>
        <stp>TUP US Equity</stp>
        <stp>PX_CLOSE_1D</stp>
        <stp>07/03/2018</stp>
        <stp>07/03/2018</stp>
        <stp>[Crispin Spreadsheet.xlsx]Portfolio!R693C26</stp>
        <tr r="Z693" s="2"/>
      </tp>
      <tp>
        <v>27.1</v>
        <stp/>
        <stp>##V3_BDHV12</stp>
        <stp>TTM US Equity</stp>
        <stp>PX_CLOSE_1D</stp>
        <stp>07/03/2018</stp>
        <stp>07/03/2018</stp>
        <stp>[Crispin Spreadsheet.xlsx]Portfolio!R687C26</stp>
        <tr r="Z687" s="2"/>
      </tp>
      <tp>
        <v>242.2</v>
        <stp/>
        <stp>##V3_BDHV12</stp>
        <stp>MAB LN Equity</stp>
        <stp>PX_CLOSE_1D</stp>
        <stp>07/03/2018</stp>
        <stp>07/03/2018</stp>
        <stp>[Crispin Spreadsheet.xlsx]Portfolio!R506C26</stp>
        <tr r="Z506" s="2"/>
      </tp>
      <tp>
        <v>284.08999999999997</v>
        <stp/>
        <stp>##V3_BDHV12</stp>
        <stp>TDG US Equity</stp>
        <stp>PX_CLOSE_1D</stp>
        <stp>07/03/2018</stp>
        <stp>07/03/2018</stp>
        <stp>[Crispin Spreadsheet.xlsx]Portfolio!R777C26</stp>
        <tr r="Z777" s="2"/>
      </tp>
      <tp>
        <v>284.08999999999997</v>
        <stp/>
        <stp>##V3_BDHV12</stp>
        <stp>TDG US Equity</stp>
        <stp>PX_CLOSE_1D</stp>
        <stp>07/03/2018</stp>
        <stp>07/03/2018</stp>
        <stp>[Crispin Spreadsheet.xlsx]Portfolio!R690C26</stp>
        <tr r="Z690" s="2"/>
      </tp>
      <tp>
        <v>14.24</v>
        <stp/>
        <stp>##V3_BDHV12</stp>
        <stp>REP SQ Equity</stp>
        <stp>PX_CLOSE_1D</stp>
        <stp>07/03/2018</stp>
        <stp>07/03/2018</stp>
        <stp>[Crispin Spreadsheet.xlsx]Portfolio!R347C26</stp>
        <tr r="Z347" s="2"/>
      </tp>
      <tp>
        <v>225</v>
        <stp/>
        <stp>##V3_BDHV12</stp>
        <stp>ROG SW Equity</stp>
        <stp>PX_CLOSE_1D</stp>
        <stp>07/03/2018</stp>
        <stp>07/03/2018</stp>
        <stp>[Crispin Spreadsheet.xlsx]Portfolio!R386C26</stp>
        <tr r="Z386" s="2"/>
      </tp>
      <tp>
        <v>217.1</v>
        <stp/>
        <stp>##V3_BDHV12</stp>
        <stp>MRO LN Equity</stp>
        <stp>PX_CLOSE_1D</stp>
        <stp>07/03/2018</stp>
        <stp>07/03/2018</stp>
        <stp>[Crispin Spreadsheet.xlsx]Portfolio!R505C26</stp>
        <tr r="Z505" s="2"/>
      </tp>
      <tp>
        <v>225.7</v>
        <stp/>
        <stp>##V3_BDHV12</stp>
        <stp>MRW LN Equity</stp>
        <stp>PX_CLOSE_1D</stp>
        <stp>07/03/2018</stp>
        <stp>07/03/2018</stp>
        <stp>[Crispin Spreadsheet.xlsx]Portfolio!R582C26</stp>
        <tr r="Z582" s="2"/>
      </tp>
      <tp>
        <v>19</v>
        <stp/>
        <stp>##V3_BDHV12</stp>
        <stp>MTC LN Equity</stp>
        <stp>PX_CLOSE_1D</stp>
        <stp>07/03/2018</stp>
        <stp>07/03/2018</stp>
        <stp>[Crispin Spreadsheet.xlsx]Portfolio!R507C26</stp>
        <tr r="Z507" s="2"/>
      </tp>
      <tp>
        <v>101.35</v>
        <stp/>
        <stp>##V3_BDHV12</stp>
        <stp>TIF US Equity</stp>
        <stp>PX_CLOSE_1D</stp>
        <stp>07/03/2018</stp>
        <stp>07/03/2018</stp>
        <stp>[Crispin Spreadsheet.xlsx]Portfolio!R689C26</stp>
        <tr r="Z689" s="2"/>
      </tp>
      <tp>
        <v>45.72</v>
        <stp/>
        <stp>##V3_BDHV12</stp>
        <stp>GLE FP Equity</stp>
        <stp>PX_CLOSE_1D</stp>
        <stp>07/03/2018</stp>
        <stp>07/03/2018</stp>
        <stp>[Crispin Spreadsheet.xlsx]Portfolio!R120C26</stp>
        <tr r="Z120" s="2"/>
      </tp>
      <tp>
        <v>147.4</v>
        <stp/>
        <stp>##V3_BDHV12</stp>
        <stp>SAND SS Equity</stp>
        <stp>PX_CLOSE_1D</stp>
        <stp>07/03/2018</stp>
        <stp>07/03/2018</stp>
        <stp>[Crispin Spreadsheet.xlsx]Portfolio!R362C26</stp>
        <tr r="Z362" s="2"/>
      </tp>
      <tp>
        <v>83.56</v>
        <stp/>
        <stp>##V3_BDHV12</stp>
        <stp>RGLD US Equity</stp>
        <stp>PX_CLOSE_1D</stp>
        <stp>07/03/2018</stp>
        <stp>07/03/2018</stp>
        <stp>[Crispin Spreadsheet.xlsx]Portfolio!R682C26</stp>
        <tr r="Z682" s="2"/>
      </tp>
      <tp>
        <v>62.23</v>
        <stp/>
        <stp>##V3_BDHV12</stp>
        <stp>GGAL US Equity</stp>
        <stp>PX_CLOSE_1D</stp>
        <stp>07/03/2018</stp>
        <stp>07/03/2018</stp>
        <stp>[Crispin Spreadsheet.xlsx]Portfolio!R638C26</stp>
        <tr r="Z638" s="2"/>
      </tp>
      <tp>
        <v>66.25</v>
        <stp/>
        <stp>##V3_BDHV12</stp>
        <stp>AGCO US Equity</stp>
        <stp>PX_CLOSE_1D</stp>
        <stp>07/03/2018</stp>
        <stp>07/03/2018</stp>
        <stp>[Crispin Spreadsheet.xlsx]Portfolio!R591C26</stp>
        <tr r="Z591" s="2"/>
      </tp>
      <tp>
        <v>3.8650000000000002</v>
        <stp/>
        <stp>##V3_BDHV12</stp>
        <stp>CABK SQ Equity</stp>
        <stp>PX_CLOSE_1D</stp>
        <stp>07/03/2018</stp>
        <stp>07/03/2018</stp>
        <stp>[Crispin Spreadsheet.xlsx]Portfolio!R342C26</stp>
        <tr r="Z342" s="2"/>
      </tp>
      <tp>
        <v>59.68</v>
        <stp/>
        <stp>##V3_BDHV12</stp>
        <stp>BAER SW Equity</stp>
        <stp>PX_CLOSE_1D</stp>
        <stp>07/03/2018</stp>
        <stp>07/03/2018</stp>
        <stp>[Crispin Spreadsheet.xlsx]Portfolio!R379C26</stp>
        <tr r="Z379" s="2"/>
      </tp>
      <tp>
        <v>17</v>
        <stp/>
        <stp>##V3_BDHV12</stp>
        <stp>TUI1 GY Equity</stp>
        <stp>PX_CLOSE_1D</stp>
        <stp>07/03/2018</stp>
        <stp>07/03/2018</stp>
        <stp>[Crispin Spreadsheet.xlsx]Portfolio!R175C26</stp>
        <tr r="Z175" s="2"/>
      </tp>
      <tp>
        <v>182.2</v>
        <stp/>
        <stp>##V3_BDHV12</stp>
        <stp>MUV2 GY Equity</stp>
        <stp>PX_CLOSE_1D</stp>
        <stp>07/03/2018</stp>
        <stp>07/03/2018</stp>
        <stp>[Crispin Spreadsheet.xlsx]Portfolio!R161C26</stp>
        <tr r="Z161" s="2"/>
      </tp>
      <tp>
        <v>23.97</v>
        <stp/>
        <stp>##V3_BDHV12</stp>
        <stp>FTI FP Equity</stp>
        <stp>PX_CLOSE_1D</stp>
        <stp>07/03/2018</stp>
        <stp>07/03/2018</stp>
        <stp>[Crispin Spreadsheet.xlsx]Portfolio!R775C26</stp>
        <tr r="Z775" s="2"/>
      </tp>
      <tp>
        <v>18.59</v>
        <stp/>
        <stp>##V3_BDHV12</stp>
        <stp>GYC GY Equity</stp>
        <stp>PX_CLOSE_1D</stp>
        <stp>07/03/2018</stp>
        <stp>07/03/2018</stp>
        <stp>[Crispin Spreadsheet.xlsx]Portfolio!R152C26</stp>
        <tr r="Z152" s="2"/>
      </tp>
      <tp>
        <v>68.5</v>
        <stp/>
        <stp>##V3_BDHV12</stp>
        <stp>LMI LN Equity</stp>
        <stp>PX_CLOSE_1D</stp>
        <stp>07/03/2018</stp>
        <stp>07/03/2018</stp>
        <stp>[Crispin Spreadsheet.xlsx]Portfolio!R501C26</stp>
        <tr r="Z501" s="2"/>
      </tp>
      <tp>
        <v>34.97</v>
        <stp/>
        <stp>##V3_BDHV12</stp>
        <stp>USG US Equity</stp>
        <stp>PX_CLOSE_1D</stp>
        <stp>07/03/2018</stp>
        <stp>07/03/2018</stp>
        <stp>[Crispin Spreadsheet.xlsx]Portfolio!R697C26</stp>
        <tr r="Z697" s="2"/>
      </tp>
      <tp>
        <v>184.99</v>
        <stp/>
        <stp>##V3_BDHV12</stp>
        <stp>URI US Equity</stp>
        <stp>PX_CLOSE_1D</stp>
        <stp>07/03/2018</stp>
        <stp>07/03/2018</stp>
        <stp>[Crispin Spreadsheet.xlsx]Portfolio!R779C26</stp>
        <tr r="Z779" s="2"/>
      </tp>
      <tp>
        <v>184.99</v>
        <stp/>
        <stp>##V3_BDHV12</stp>
        <stp>URI US Equity</stp>
        <stp>PX_CLOSE_1D</stp>
        <stp>07/03/2018</stp>
        <stp>07/03/2018</stp>
        <stp>[Crispin Spreadsheet.xlsx]Portfolio!R695C26</stp>
        <tr r="Z695" s="2"/>
      </tp>
      <tp>
        <v>52.84</v>
        <stp/>
        <stp>##V3_BDHV12</stp>
        <stp>NHY NO Equity</stp>
        <stp>PX_CLOSE_1D</stp>
        <stp>07/03/2018</stp>
        <stp>07/03/2018</stp>
        <stp>[Crispin Spreadsheet.xlsx]Portfolio!R310C26</stp>
        <tr r="Z310" s="2"/>
      </tp>
      <tp>
        <v>161.55000000000001</v>
        <stp/>
        <stp>##V3_BDHV12</stp>
        <stp>LCL LN Equity</stp>
        <stp>PX_CLOSE_1D</stp>
        <stp>07/03/2018</stp>
        <stp>07/03/2018</stp>
        <stp>[Crispin Spreadsheet.xlsx]Portfolio!R495C26</stp>
        <tr r="Z495" s="2"/>
      </tp>
      <tp>
        <v>1250</v>
        <stp/>
        <stp>##V3_BDHV12</stp>
        <stp>SGL SJ Equity</stp>
        <stp>PX_CLOSE_1D</stp>
        <stp>07/03/2018</stp>
        <stp>07/03/2018</stp>
        <stp>[Crispin Spreadsheet.xlsx]Portfolio!R332C26</stp>
        <tr r="Z332" s="2"/>
      </tp>
      <tp>
        <v>1.6640000000000001</v>
        <stp/>
        <stp>##V3_BDHV12</stp>
        <stp>SAB SQ Equity</stp>
        <stp>PX_CLOSE_1D</stp>
        <stp>07/03/2018</stp>
        <stp>07/03/2018</stp>
        <stp>[Crispin Spreadsheet.xlsx]Portfolio!R340C26</stp>
        <tr r="Z340" s="2"/>
      </tp>
      <tp>
        <v>5.4539999999999997</v>
        <stp/>
        <stp>##V3_BDHV12</stp>
        <stp>SAN SQ Equity</stp>
        <stp>PX_CLOSE_1D</stp>
        <stp>07/03/2018</stp>
        <stp>07/03/2018</stp>
        <stp>[Crispin Spreadsheet.xlsx]Portfolio!R341C26</stp>
        <tr r="Z341" s="2"/>
      </tp>
      <tp>
        <v>36.22</v>
        <stp/>
        <stp>##V3_BDHV12</stp>
        <stp>GBF GY Equity</stp>
        <stp>PX_CLOSE_1D</stp>
        <stp>07/03/2018</stp>
        <stp>07/03/2018</stp>
        <stp>[Crispin Spreadsheet.xlsx]Portfolio!R144C26</stp>
        <tr r="Z144" s="2"/>
      </tp>
      <tp>
        <v>577.5</v>
        <stp/>
        <stp>##V3_BDHV12</stp>
        <stp>LRE LN Equity</stp>
        <stp>PX_CLOSE_1D</stp>
        <stp>07/03/2018</stp>
        <stp>07/03/2018</stp>
        <stp>[Crispin Spreadsheet.xlsx]Portfolio!R496C26</stp>
        <tr r="Z496" s="2"/>
      </tp>
      <tp>
        <v>3877</v>
        <stp/>
        <stp>##V3_BDHV12</stp>
        <stp>LSE LN Equity</stp>
        <stp>PX_CLOSE_1D</stp>
        <stp>07/03/2018</stp>
        <stp>07/03/2018</stp>
        <stp>[Crispin Spreadsheet.xlsx]Portfolio!R499C26</stp>
        <tr r="Z499" s="2"/>
      </tp>
      <tp>
        <v>2.9915000000000003</v>
        <stp/>
        <stp>##V3_BDHV12</stp>
        <stp>ISP IM Equity</stp>
        <stp>PX_CLOSE_1D</stp>
        <stp>07/03/2018</stp>
        <stp>07/03/2018</stp>
        <stp>[Crispin Spreadsheet.xlsx]Portfolio!R225C26</stp>
        <tr r="Z225" s="2"/>
      </tp>
      <tp>
        <v>7490</v>
        <stp/>
        <stp>##V3_BDHV12</stp>
        <stp>SIK SW Equity</stp>
        <stp>PX_CLOSE_1D</stp>
        <stp>07/03/2018</stp>
        <stp>07/03/2018</stp>
        <stp>[Crispin Spreadsheet.xlsx]Portfolio!R388C26</stp>
        <tr r="Z388" s="2"/>
      </tp>
      <tp>
        <v>22.8</v>
        <stp/>
        <stp>##V3_BDHV12</stp>
        <stp>ABBN SW Equity</stp>
        <stp>PX_CLOSE_1D</stp>
        <stp>07/03/2018</stp>
        <stp>07/03/2018</stp>
        <stp>[Crispin Spreadsheet.xlsx]Portfolio!R373C26</stp>
        <tr r="Z373" s="2"/>
      </tp>
      <tp>
        <v>14</v>
        <stp/>
        <stp>##V3_BDHV12</stp>
        <stp>CDZI US Equity</stp>
        <stp>PX_CLOSE_1D</stp>
        <stp>07/03/2018</stp>
        <stp>07/03/2018</stp>
        <stp>[Crispin Spreadsheet.xlsx]Portfolio!R605C26</stp>
        <tr r="Z605" s="2"/>
      </tp>
      <tp>
        <v>17.41</v>
        <stp/>
        <stp>##V3_BDHV12</stp>
        <stp>UBSG SW Equity</stp>
        <stp>PX_CLOSE_1D</stp>
        <stp>07/03/2018</stp>
        <stp>07/03/2018</stp>
        <stp>[Crispin Spreadsheet.xlsx]Portfolio!R390C26</stp>
        <tr r="Z390" s="2"/>
      </tp>
      <tp>
        <v>6.65</v>
        <stp/>
        <stp>##V3_BDHV12</stp>
        <stp>BBVA SQ Equity</stp>
        <stp>PX_CLOSE_1D</stp>
        <stp>07/03/2018</stp>
        <stp>07/03/2018</stp>
        <stp>[Crispin Spreadsheet.xlsx]Portfolio!R339C26</stp>
        <tr r="Z339" s="2"/>
      </tp>
      <tp>
        <v>442.7</v>
        <stp/>
        <stp>##V3_BDHV12</stp>
        <stp>RMS FP Equity</stp>
        <stp>PX_CLOSE_1D</stp>
        <stp>07/03/2018</stp>
        <stp>07/03/2018</stp>
        <stp>[Crispin Spreadsheet.xlsx]Portfolio!R99C26</stp>
        <tr r="Z99" s="2"/>
      </tp>
      <tp>
        <v>44.854999999999997</v>
        <stp/>
        <stp>##V3_BDHV12</stp>
        <stp>SGO FP Equity</stp>
        <stp>PX_CLOSE_1D</stp>
        <stp>07/03/2018</stp>
        <stp>07/03/2018</stp>
        <stp>[Crispin Spreadsheet.xlsx]Portfolio!R88C26</stp>
        <tr r="Z88" s="2"/>
      </tp>
      <tp t="e">
        <v>#N/A</v>
        <stp/>
        <stp>##V3_BDHV12</stp>
        <stp>WES AU Equity</stp>
        <stp>PX_CLOSE_1D</stp>
        <stp>07/03/2018</stp>
        <stp>07/03/2018</stp>
        <stp>[Crispin Spreadsheet.xlsx]Portfolio!R20C26</stp>
        <tr r="Z20" s="2"/>
      </tp>
      <tp t="e">
        <v>#N/A</v>
        <stp/>
        <stp>##V3_BDHV12</stp>
        <stp>WGX AU Equity</stp>
        <stp>PX_CLOSE_1D</stp>
        <stp>07/03/2018</stp>
        <stp>07/03/2018</stp>
        <stp>[Crispin Spreadsheet.xlsx]Portfolio!R21C26</stp>
        <tr r="Z21" s="2"/>
      </tp>
      <tp t="e">
        <v>#N/A</v>
        <stp/>
        <stp>##V3_BDHV12</stp>
        <stp>WIE AV Equity</stp>
        <stp>PX_CLOSE_1D</stp>
        <stp>07/03/2018</stp>
        <stp>07/03/2018</stp>
        <stp>[Crispin Spreadsheet.xlsx]Portfolio!R27C26</stp>
        <tr r="Z27" s="2"/>
      </tp>
      <tp t="e">
        <v>#N/A</v>
        <stp/>
        <stp>##V3_BDHV12</stp>
        <stp>WOW AU Equity</stp>
        <stp>PX_CLOSE_1D</stp>
        <stp>07/03/2018</stp>
        <stp>07/03/2018</stp>
        <stp>[Crispin Spreadsheet.xlsx]Portfolio!R23C26</stp>
        <tr r="Z23" s="2"/>
      </tp>
      <tp t="e">
        <v>#N/A</v>
        <stp/>
        <stp>##V3_BDHV12</stp>
        <stp>UCB BB Equity</stp>
        <stp>PX_CLOSE_1D</stp>
        <stp>07/03/2018</stp>
        <stp>07/03/2018</stp>
        <stp>[Crispin Spreadsheet.xlsx]Portfolio!R36C26</stp>
        <tr r="Z36" s="2"/>
      </tp>
      <tp>
        <v>4.18</v>
        <stp/>
        <stp>##V3_BDHV12</stp>
        <stp>TRQ CN Equity</stp>
        <stp>PX_CLOSE_1D</stp>
        <stp>07/03/2018</stp>
        <stp>07/03/2018</stp>
        <stp>[Crispin Spreadsheet.xlsx]Portfolio!R48C26</stp>
        <tr r="Z48" s="2"/>
      </tp>
      <tp>
        <v>49.75</v>
        <stp/>
        <stp>##V3_BDHV12</stp>
        <stp>TDC DC Equity</stp>
        <stp>PX_CLOSE_1D</stp>
        <stp>07/03/2018</stp>
        <stp>07/03/2018</stp>
        <stp>[Crispin Spreadsheet.xlsx]Portfolio!R59C26</stp>
        <tr r="Z59" s="2"/>
      </tp>
      <tp>
        <v>289.60000000000002</v>
        <stp/>
        <stp>##V3_BDHV12</stp>
        <stp>TOP DC Equity</stp>
        <stp>PX_CLOSE_1D</stp>
        <stp>07/03/2018</stp>
        <stp>07/03/2018</stp>
        <stp>[Crispin Spreadsheet.xlsx]Portfolio!R60C26</stp>
        <tr r="Z60" s="2"/>
      </tp>
      <tp t="e">
        <v>#N/A</v>
        <stp/>
        <stp>##V3_BDHV12</stp>
        <stp>SVH AU Equity</stp>
        <stp>PX_CLOSE_1D</stp>
        <stp>07/03/2018</stp>
        <stp>07/03/2018</stp>
        <stp>[Crispin Spreadsheet.xlsx]Portfolio!R18C26</stp>
        <tr r="Z18" s="2"/>
      </tp>
      <tp t="e">
        <v>#N/A</v>
        <stp/>
        <stp>##V3_BDHV12</stp>
        <stp>SYD AU Equity</stp>
        <stp>PX_CLOSE_1D</stp>
        <stp>07/03/2018</stp>
        <stp>07/03/2018</stp>
        <stp>[Crispin Spreadsheet.xlsx]Portfolio!R19C26</stp>
        <tr r="Z19" s="2"/>
      </tp>
      <tp>
        <v>433.1</v>
        <stp/>
        <stp>##V3_BDHV12</stp>
        <stp>VWS DC Equity</stp>
        <stp>PX_CLOSE_1D</stp>
        <stp>07/03/2018</stp>
        <stp>07/03/2018</stp>
        <stp>[Crispin Spreadsheet.xlsx]Portfolio!R61C26</stp>
        <tr r="Z61" s="2"/>
      </tp>
      <tp>
        <v>222.2</v>
        <stp/>
        <stp>##V3_BDHV12</stp>
        <stp>WDH DC Equity</stp>
        <stp>PX_CLOSE_1D</stp>
        <stp>07/03/2018</stp>
        <stp>07/03/2018</stp>
        <stp>[Crispin Spreadsheet.xlsx]Portfolio!R62C26</stp>
        <tr r="Z62" s="2"/>
      </tp>
      <tp t="e">
        <v>#N/A</v>
        <stp/>
        <stp>##V3_BDHV12</stp>
        <stp>RBI AV Equity</stp>
        <stp>PX_CLOSE_1D</stp>
        <stp>07/03/2018</stp>
        <stp>07/03/2018</stp>
        <stp>[Crispin Spreadsheet.xlsx]Portfolio!R26C26</stp>
        <tr r="Z26" s="2"/>
      </tp>
      <tp>
        <v>62.44</v>
        <stp/>
        <stp>##V3_BDHV12</stp>
        <stp>BNP FP Equity</stp>
        <stp>PX_CLOSE_1D</stp>
        <stp>07/03/2018</stp>
        <stp>07/03/2018</stp>
        <stp>[Crispin Spreadsheet.xlsx]Portfolio!R84C26</stp>
        <tr r="Z84" s="2"/>
      </tp>
      <tp>
        <v>91.98</v>
        <stp/>
        <stp>##V3_BDHV12</stp>
        <stp>FNV CN Equity</stp>
        <stp>PX_CLOSE_1D</stp>
        <stp>07/03/2018</stp>
        <stp>07/03/2018</stp>
        <stp>[Crispin Spreadsheet.xlsx]Portfolio!R46C26</stp>
        <tr r="Z46" s="2"/>
      </tp>
      <tp>
        <v>19.59</v>
        <stp/>
        <stp>##V3_BDHV12</stp>
        <stp>CNP FP Equity</stp>
        <stp>PX_CLOSE_1D</stp>
        <stp>07/03/2018</stp>
        <stp>07/03/2018</stp>
        <stp>[Crispin Spreadsheet.xlsx]Portfolio!R90C26</stp>
        <tr r="Z90" s="2"/>
      </tp>
      <tp>
        <v>102.9</v>
        <stp/>
        <stp>##V3_BDHV12</stp>
        <stp>CAP FP Equity</stp>
        <stp>PX_CLOSE_1D</stp>
        <stp>07/03/2018</stp>
        <stp>07/03/2018</stp>
        <stp>[Crispin Spreadsheet.xlsx]Portfolio!R86C26</stp>
        <tr r="Z86" s="2"/>
      </tp>
      <tp t="e">
        <v>#N/A</v>
        <stp/>
        <stp>##V3_BDHV12</stp>
        <stp>GMA AU Equity</stp>
        <stp>PX_CLOSE_1D</stp>
        <stp>07/03/2018</stp>
        <stp>07/03/2018</stp>
        <stp>[Crispin Spreadsheet.xlsx]Portfolio!R14C26</stp>
        <tr r="Z14" s="2"/>
      </tp>
      <tp>
        <v>108.15</v>
        <stp/>
        <stp>##V3_BDHV12</stp>
        <stp>ATO FP Equity</stp>
        <stp>PX_CLOSE_1D</stp>
        <stp>07/03/2018</stp>
        <stp>07/03/2018</stp>
        <stp>[Crispin Spreadsheet.xlsx]Portfolio!R82C26</stp>
        <tr r="Z82" s="2"/>
      </tp>
      <tp>
        <v>33.590000000000003</v>
        <stp/>
        <stp>##V3_BDHV12</stp>
        <stp>ALO FP Equity</stp>
        <stp>PX_CLOSE_1D</stp>
        <stp>07/03/2018</stp>
        <stp>07/03/2018</stp>
        <stp>[Crispin Spreadsheet.xlsx]Portfolio!R80C26</stp>
        <tr r="Z80" s="2"/>
      </tp>
      <tp>
        <v>105.7</v>
        <stp/>
        <stp>##V3_BDHV12</stp>
        <stp>AKE FP Equity</stp>
        <stp>PX_CLOSE_1D</stp>
        <stp>07/03/2018</stp>
        <stp>07/03/2018</stp>
        <stp>[Crispin Spreadsheet.xlsx]Portfolio!R81C26</stp>
        <tr r="Z81" s="2"/>
      </tp>
      <tp>
        <v>96.12</v>
        <stp/>
        <stp>##V3_BDHV12</stp>
        <stp>AIR FP Equity</stp>
        <stp>PX_CLOSE_1D</stp>
        <stp>07/03/2018</stp>
        <stp>07/03/2018</stp>
        <stp>[Crispin Spreadsheet.xlsx]Portfolio!R79C26</stp>
        <tr r="Z79" s="2"/>
      </tp>
      <tp>
        <v>13.734999999999999</v>
        <stp/>
        <stp>##V3_BDHV12</stp>
        <stp>ACA FP Equity</stp>
        <stp>PX_CLOSE_1D</stp>
        <stp>07/03/2018</stp>
        <stp>07/03/2018</stp>
        <stp>[Crispin Spreadsheet.xlsx]Portfolio!R91C26</stp>
        <tr r="Z91" s="2"/>
      </tp>
      <tp t="e">
        <v>#N/A</v>
        <stp/>
        <stp>##V3_BDHV12</stp>
        <stp>FMG AU Equity</stp>
        <stp>PX_CLOSE_1D</stp>
        <stp>07/03/2018</stp>
        <stp>07/03/2018</stp>
        <stp>[Crispin Spreadsheet.xlsx]Portfolio!R13C26</stp>
        <tr r="Z13" s="2"/>
      </tp>
      <tp>
        <v>50.5</v>
        <stp/>
        <stp>##V3_BDHV12</stp>
        <stp>AEM CN Equity</stp>
        <stp>PX_CLOSE_1D</stp>
        <stp>07/03/2018</stp>
        <stp>07/03/2018</stp>
        <stp>[Crispin Spreadsheet.xlsx]Portfolio!R43C26</stp>
        <tr r="Z43" s="2"/>
      </tp>
      <tp>
        <v>105.7</v>
        <stp/>
        <stp>##V3_BDHV12</stp>
        <stp>DSY FP Equity</stp>
        <stp>PX_CLOSE_1D</stp>
        <stp>07/03/2018</stp>
        <stp>07/03/2018</stp>
        <stp>[Crispin Spreadsheet.xlsx]Portfolio!R93C26</stp>
        <tr r="Z93" s="2"/>
      </tp>
      <tp t="e">
        <v>#N/A</v>
        <stp/>
        <stp>##V3_BDHV12</stp>
        <stp>CBA AU Equity</stp>
        <stp>PX_CLOSE_1D</stp>
        <stp>07/03/2018</stp>
        <stp>07/03/2018</stp>
        <stp>[Crispin Spreadsheet.xlsx]Portfolio!R11C26</stp>
        <tr r="Z11" s="2"/>
      </tp>
      <tp>
        <v>1.06</v>
        <stp/>
        <stp>##V3_BDHV12</stp>
        <stp>ATH CN Equity</stp>
        <stp>PX_CLOSE_1D</stp>
        <stp>07/03/2018</stp>
        <stp>07/03/2018</stp>
        <stp>[Crispin Spreadsheet.xlsx]Portfolio!R44C26</stp>
        <tr r="Z44" s="2"/>
      </tp>
      <tp t="e">
        <v>#N/A</v>
        <stp/>
        <stp>##V3_BDHV12</stp>
        <stp>ABI BB Equity</stp>
        <stp>PX_CLOSE_1D</stp>
        <stp>07/03/2018</stp>
        <stp>07/03/2018</stp>
        <stp>[Crispin Spreadsheet.xlsx]Portfolio!R31C26</stp>
        <tr r="Z31" s="2"/>
      </tp>
      <tp>
        <v>491.4</v>
        <stp/>
        <stp>##V3_BDHV12</stp>
        <stp>ERF FP Equity</stp>
        <stp>PX_CLOSE_1D</stp>
        <stp>07/03/2018</stp>
        <stp>07/03/2018</stp>
        <stp>[Crispin Spreadsheet.xlsx]Portfolio!R96C26</stp>
        <tr r="Z96" s="2"/>
      </tp>
      <tp>
        <v>58.3</v>
        <stp/>
        <stp>##V3_BDHV12</stp>
        <stp>ENX FP Equity</stp>
        <stp>PX_CLOSE_1D</stp>
        <stp>07/03/2018</stp>
        <stp>07/03/2018</stp>
        <stp>[Crispin Spreadsheet.xlsx]Portfolio!R97C26</stp>
        <tr r="Z97" s="2"/>
      </tp>
      <tp t="e">
        <v>#N/A</v>
        <stp/>
        <stp>##V3_BDHV12</stp>
        <stp>BLD AU Equity</stp>
        <stp>PX_CLOSE_1D</stp>
        <stp>07/03/2018</stp>
        <stp>07/03/2018</stp>
        <stp>[Crispin Spreadsheet.xlsx]Portfolio!R10C26</stp>
        <tr r="Z10" s="2"/>
      </tp>
      <tp t="e">
        <v>#N/A</v>
        <stp/>
        <stp>##V3_BDHV12</stp>
        <stp>MQG AU Equity</stp>
        <stp>PX_CLOSE_1D</stp>
        <stp>07/03/2018</stp>
        <stp>07/03/2018</stp>
        <stp>[Crispin Spreadsheet.xlsx]Portfolio!R15C26</stp>
        <tr r="Z15" s="2"/>
      </tp>
      <tp t="e">
        <v>#N/A</v>
        <stp/>
        <stp>##V3_BDHV12</stp>
        <stp>MTS AU Equity</stp>
        <stp>PX_CLOSE_1D</stp>
        <stp>07/03/2018</stp>
        <stp>07/03/2018</stp>
        <stp>[Crispin Spreadsheet.xlsx]Portfolio!R17C26</stp>
        <tr r="Z17" s="2"/>
      </tp>
      <tp t="e">
        <v>#N/A</v>
        <stp/>
        <stp>##V3_BDHV12</stp>
        <stp>MLX AU Equity</stp>
        <stp>PX_CLOSE_1D</stp>
        <stp>07/03/2018</stp>
        <stp>07/03/2018</stp>
        <stp>[Crispin Spreadsheet.xlsx]Portfolio!R16C26</stp>
        <tr r="Z16" s="2"/>
      </tp>
      <tp>
        <v>151.75</v>
        <stp/>
        <stp>##V3_BDHV12</stp>
        <stp>MHG NO Equity</stp>
        <stp>PX_CLOSE_1D</stp>
        <stp>07/03/2018</stp>
        <stp>07/03/2018</stp>
        <stp>[Crispin Spreadsheet.xlsx]Portfolio!R756C26</stp>
        <tr r="Z756" s="2"/>
      </tp>
      <tp>
        <v>90.61</v>
        <stp/>
        <stp>##V3_BDHV12</stp>
        <stp>ABI BB Equity</stp>
        <stp>PX_CLOSE_1D</stp>
        <stp>07/03/2018</stp>
        <stp>07/03/2018</stp>
        <stp>[Crispin Spreadsheet.xlsx]Portfolio!R731C26</stp>
        <tr r="Z731" s="2"/>
      </tp>
      <tp>
        <v>36.65</v>
        <stp/>
        <stp>##V3_BDHV12</stp>
        <stp>DPW GY Equity</stp>
        <stp>PX_CLOSE_1D</stp>
        <stp>07/03/2018</stp>
        <stp>07/03/2018</stp>
        <stp>[Crispin Spreadsheet.xlsx]Portfolio!R149C26</stp>
        <tr r="Z149" s="2"/>
      </tp>
      <tp>
        <v>172</v>
        <stp/>
        <stp>##V3_BDHV12</stp>
        <stp>OBD LN Equity</stp>
        <stp>PX_CLOSE_1D</stp>
        <stp>07/03/2018</stp>
        <stp>07/03/2018</stp>
        <stp>[Crispin Spreadsheet.xlsx]Portfolio!R512C26</stp>
        <tr r="Z512" s="2"/>
      </tp>
      <tp>
        <v>10.435</v>
        <stp/>
        <stp>##V3_BDHV12</stp>
        <stp>EDF FP Equity</stp>
        <stp>PX_CLOSE_1D</stp>
        <stp>07/03/2018</stp>
        <stp>07/03/2018</stp>
        <stp>[Crispin Spreadsheet.xlsx]Portfolio!R742C26</stp>
        <tr r="Z742" s="2"/>
      </tp>
      <tp>
        <v>3.044</v>
        <stp/>
        <stp>##V3_BDHV12</stp>
        <stp>MS IM Equity</stp>
        <stp>PX_CLOSE_1D</stp>
        <stp>07/03/2018</stp>
        <stp>07/03/2018</stp>
        <stp>[Crispin Spreadsheet.xlsx]Portfolio!R226C26</stp>
        <tr r="Z226" s="2"/>
      </tp>
      <tp>
        <v>33</v>
        <stp/>
        <stp>##V3_BDHV12</stp>
        <stp>IF IM Equity</stp>
        <stp>PX_CLOSE_1D</stp>
        <stp>07/03/2018</stp>
        <stp>07/03/2018</stp>
        <stp>[Crispin Spreadsheet.xlsx]Portfolio!R216C26</stp>
        <tr r="Z216" s="2"/>
      </tp>
      <tp>
        <v>12.862</v>
        <stp/>
        <stp>##V3_BDHV12</stp>
        <stp>DBK GY Equity</stp>
        <stp>PX_CLOSE_1D</stp>
        <stp>07/03/2018</stp>
        <stp>07/03/2018</stp>
        <stp>[Crispin Spreadsheet.xlsx]Portfolio!R147C26</stp>
        <tr r="Z147" s="2"/>
      </tp>
      <tp>
        <v>67.569999999999993</v>
        <stp/>
        <stp>##V3_BDHV12</stp>
        <stp>DAI GY Equity</stp>
        <stp>PX_CLOSE_1D</stp>
        <stp>07/03/2018</stp>
        <stp>07/03/2018</stp>
        <stp>[Crispin Spreadsheet.xlsx]Portfolio!R146C26</stp>
        <tr r="Z146" s="2"/>
      </tp>
      <tp>
        <v>7.28</v>
        <stp/>
        <stp>##V3_BDHV12</stp>
        <stp>CE IM Equity</stp>
        <stp>PX_CLOSE_1D</stp>
        <stp>07/03/2018</stp>
        <stp>07/03/2018</stp>
        <stp>[Crispin Spreadsheet.xlsx]Portfolio!R220C26</stp>
        <tr r="Z220" s="2"/>
      </tp>
      <tp>
        <v>127.7</v>
        <stp/>
        <stp>##V3_BDHV12</stp>
        <stp>16 HK Equity</stp>
        <stp>PX_CLOSE_1D</stp>
        <stp>07/03/2018</stp>
        <stp>07/03/2018</stp>
        <stp>[Crispin Spreadsheet.xlsx]Portfolio!R199C26</stp>
        <tr r="Z199" s="2"/>
      </tp>
      <tp>
        <v>143.09375</v>
        <stp/>
        <stp>##V3_BDPV12</stp>
        <stp>USM8 Comdty</stp>
        <stp>PX_YEST_CLOSE</stp>
        <stp>[Crispin Spreadsheet.xlsx]Portfolio!R712C6</stp>
        <tr r="F712" s="2"/>
      </tp>
      <tp>
        <v>757.9</v>
        <stp/>
        <stp>##V3_BDHV12</stp>
        <stp>NG/ LN Equity</stp>
        <stp>PX_CLOSE_1D</stp>
        <stp>07/03/2018</stp>
        <stp>07/03/2018</stp>
        <stp>[Crispin Spreadsheet.xlsx]Portfolio!R508C26</stp>
        <tr r="Z508" s="2"/>
      </tp>
      <tp>
        <v>57.07</v>
        <stp/>
        <stp>##V3_BDHV12</stp>
        <stp>WFC US Equity</stp>
        <stp>PX_CLOSE_1D</stp>
        <stp>07/03/2018</stp>
        <stp>07/03/2018</stp>
        <stp>[Crispin Spreadsheet.xlsx]Portfolio!R701C26</stp>
        <tr r="Z701" s="2"/>
      </tp>
      <tp>
        <v>2.68</v>
        <stp/>
        <stp>##V3_BDHV12</stp>
        <stp>WFT US Equity</stp>
        <stp>PX_CLOSE_1D</stp>
        <stp>07/03/2018</stp>
        <stp>07/03/2018</stp>
        <stp>[Crispin Spreadsheet.xlsx]Portfolio!R700C26</stp>
        <tr r="Z700" s="2"/>
      </tp>
      <tp>
        <v>2.68</v>
        <stp/>
        <stp>##V3_BDHV12</stp>
        <stp>WFT US Equity</stp>
        <stp>PX_CLOSE_1D</stp>
        <stp>07/03/2018</stp>
        <stp>07/03/2018</stp>
        <stp>[Crispin Spreadsheet.xlsx]Portfolio!R784C26</stp>
        <tr r="Z784" s="2"/>
      </tp>
      <tp>
        <v>4799</v>
        <stp/>
        <stp>##V3_BDHV12</stp>
        <stp>NXT LN Equity</stp>
        <stp>PX_CLOSE_1D</stp>
        <stp>07/03/2018</stp>
        <stp>07/03/2018</stp>
        <stp>[Crispin Spreadsheet.xlsx]Portfolio!R509C26</stp>
        <tr r="Z509" s="2"/>
      </tp>
      <tp>
        <v>30.6</v>
        <stp/>
        <stp>##V3_BDHV12</stp>
        <stp>DEC FP Equity</stp>
        <stp>PX_CLOSE_1D</stp>
        <stp>07/03/2018</stp>
        <stp>07/03/2018</stp>
        <stp>[Crispin Spreadsheet.xlsx]Portfolio!R100C26</stp>
        <tr r="Z100" s="2"/>
      </tp>
      <tp>
        <v>34.200000000000003</v>
        <stp/>
        <stp>##V3_BDHV12</stp>
        <stp>KSP ID Equity</stp>
        <stp>PX_CLOSE_1D</stp>
        <stp>07/03/2018</stp>
        <stp>07/03/2018</stp>
        <stp>[Crispin Spreadsheet.xlsx]Portfolio!R208C26</stp>
        <tr r="Z208" s="2"/>
      </tp>
      <tp>
        <v>89.06</v>
        <stp/>
        <stp>##V3_BDHV12</stp>
        <stp>WMT US Equity</stp>
        <stp>PX_CLOSE_1D</stp>
        <stp>07/03/2018</stp>
        <stp>07/03/2018</stp>
        <stp>[Crispin Spreadsheet.xlsx]Portfolio!R783C26</stp>
        <tr r="Z783" s="2"/>
      </tp>
      <tp>
        <v>161.41999999999999</v>
        <stp/>
        <stp>##V3_BDHV12</stp>
        <stp>WHR US Equity</stp>
        <stp>PX_CLOSE_1D</stp>
        <stp>07/03/2018</stp>
        <stp>07/03/2018</stp>
        <stp>[Crispin Spreadsheet.xlsx]Portfolio!R702C26</stp>
        <tr r="Z702" s="2"/>
      </tp>
      <tp>
        <v>2.8000000000000001E-2</v>
        <stp/>
        <stp>##V3_BDHV12</stp>
        <stp>TSTR LN Equity</stp>
        <stp>PX_CLOSE_1D</stp>
        <stp>07/03/2018</stp>
        <stp>07/03/2018</stp>
        <stp>[Crispin Spreadsheet.xlsx]Portfolio!R572C26</stp>
        <tr r="Z572" s="2"/>
      </tp>
      <tp>
        <v>1233</v>
        <stp/>
        <stp>##V3_BDHV12</stp>
        <stp>ALIV SS Equity</stp>
        <stp>PX_CLOSE_1D</stp>
        <stp>07/03/2018</stp>
        <stp>07/03/2018</stp>
        <stp>[Crispin Spreadsheet.xlsx]Portfolio!R352C26</stp>
        <tr r="Z352" s="2"/>
      </tp>
      <tp>
        <v>31.14</v>
        <stp/>
        <stp>##V3_BDHV12</stp>
        <stp>CLAB SS Equity</stp>
        <stp>PX_CLOSE_1D</stp>
        <stp>07/03/2018</stp>
        <stp>07/03/2018</stp>
        <stp>[Crispin Spreadsheet.xlsx]Portfolio!R353C26</stp>
        <tr r="Z353" s="2"/>
      </tp>
      <tp>
        <v>481.2</v>
        <stp/>
        <stp>##V3_BDHV12</stp>
        <stp>ISAT LN Equity</stp>
        <stp>PX_CLOSE_1D</stp>
        <stp>07/03/2018</stp>
        <stp>07/03/2018</stp>
        <stp>[Crispin Spreadsheet.xlsx]Portfolio!R478C26</stp>
        <tr r="Z478" s="2"/>
      </tp>
      <tp>
        <v>700.1</v>
        <stp/>
        <stp>##V3_BDHV12</stp>
        <stp>HSBA LN Equity</stp>
        <stp>PX_CLOSE_1D</stp>
        <stp>07/03/2018</stp>
        <stp>07/03/2018</stp>
        <stp>[Crispin Spreadsheet.xlsx]Portfolio!R468C26</stp>
        <tr r="Z468" s="2"/>
      </tp>
      <tp>
        <v>211</v>
        <stp/>
        <stp>##V3_BDHV12</stp>
        <stp>TSCO LN Equity</stp>
        <stp>PX_CLOSE_1D</stp>
        <stp>07/03/2018</stp>
        <stp>07/03/2018</stp>
        <stp>[Crispin Spreadsheet.xlsx]Portfolio!R566C26</stp>
        <tr r="Z566" s="2"/>
      </tp>
      <tp>
        <v>742.2</v>
        <stp/>
        <stp>##V3_BDHV12</stp>
        <stp>PSON LN Equity</stp>
        <stp>PX_CLOSE_1D</stp>
        <stp>07/03/2018</stp>
        <stp>07/03/2018</stp>
        <stp>[Crispin Spreadsheet.xlsx]Portfolio!R517C26</stp>
        <tr r="Z517" s="2"/>
      </tp>
      <tp>
        <v>401.2</v>
        <stp/>
        <stp>##V3_BDHV12</stp>
        <stp>ASHM LN Equity</stp>
        <stp>PX_CLOSE_1D</stp>
        <stp>07/03/2018</stp>
        <stp>07/03/2018</stp>
        <stp>[Crispin Spreadsheet.xlsx]Portfolio!R407C26</stp>
        <tr r="Z407" s="2"/>
      </tp>
      <tp>
        <v>401.2</v>
        <stp/>
        <stp>##V3_BDHV12</stp>
        <stp>ASHM LN Equity</stp>
        <stp>PX_CLOSE_1D</stp>
        <stp>07/03/2018</stp>
        <stp>07/03/2018</stp>
        <stp>[Crispin Spreadsheet.xlsx]Portfolio!R733C26</stp>
        <tr r="Z733" s="2"/>
      </tp>
      <tp>
        <v>28.31</v>
        <stp/>
        <stp>##V3_BDHV12</stp>
        <stp>EDEN FP Equity</stp>
        <stp>PX_CLOSE_1D</stp>
        <stp>07/03/2018</stp>
        <stp>07/03/2018</stp>
        <stp>[Crispin Spreadsheet.xlsx]Portfolio!R94C26</stp>
        <tr r="Z94" s="2"/>
      </tp>
      <tp>
        <v>1917.5</v>
        <stp/>
        <stp>##V3_BDHV12</stp>
        <stp>AHT LN Equity</stp>
        <stp>PX_CLOSE_1D</stp>
        <stp>07/03/2018</stp>
        <stp>07/03/2018</stp>
        <stp>[Crispin Spreadsheet.xlsx]Portfolio!R408C26</stp>
        <tr r="Z408" s="2"/>
      </tp>
      <tp>
        <v>102.57</v>
        <stp/>
        <stp>##V3_BDHV12</stp>
        <stp>XPO US Equity</stp>
        <stp>PX_CLOSE_1D</stp>
        <stp>07/03/2018</stp>
        <stp>07/03/2018</stp>
        <stp>[Crispin Spreadsheet.xlsx]Portfolio!R789C26</stp>
        <tr r="Z789" s="2"/>
      </tp>
      <tp>
        <v>1760.2</v>
        <stp/>
        <stp>##V3_BDHV12</stp>
        <stp>AAL LN Equity</stp>
        <stp>PX_CLOSE_1D</stp>
        <stp>07/03/2018</stp>
        <stp>07/03/2018</stp>
        <stp>[Crispin Spreadsheet.xlsx]Portfolio!R405C26</stp>
        <tr r="Z405" s="2"/>
      </tp>
      <tp>
        <v>1165</v>
        <stp/>
        <stp>##V3_BDHV12</stp>
        <stp>ABC LN Equity</stp>
        <stp>PX_CLOSE_1D</stp>
        <stp>07/03/2018</stp>
        <stp>07/03/2018</stp>
        <stp>[Crispin Spreadsheet.xlsx]Portfolio!R400C26</stp>
        <tr r="Z400" s="2"/>
      </tp>
      <tp>
        <v>2590</v>
        <stp/>
        <stp>##V3_BDHV12</stp>
        <stp>ABF LN Equity</stp>
        <stp>PX_CLOSE_1D</stp>
        <stp>07/03/2018</stp>
        <stp>07/03/2018</stp>
        <stp>[Crispin Spreadsheet.xlsx]Portfolio!R409C26</stp>
        <tr r="Z409" s="2"/>
      </tp>
      <tp>
        <v>144</v>
        <stp/>
        <stp>##V3_BDHV12</stp>
        <stp>ACA LN Equity</stp>
        <stp>PX_CLOSE_1D</stp>
        <stp>07/03/2018</stp>
        <stp>07/03/2018</stp>
        <stp>[Crispin Spreadsheet.xlsx]Portfolio!R401C26</stp>
        <tr r="Z401" s="2"/>
      </tp>
      <tp>
        <v>1870.5</v>
        <stp/>
        <stp>##V3_BDHV12</stp>
        <stp>ADM LN Equity</stp>
        <stp>PX_CLOSE_1D</stp>
        <stp>07/03/2018</stp>
        <stp>07/03/2018</stp>
        <stp>[Crispin Spreadsheet.xlsx]Portfolio!R402C26</stp>
        <tr r="Z402" s="2"/>
      </tp>
      <tp t="s">
        <v>JPY</v>
        <stp/>
        <stp>##V3_BDPV12</stp>
        <stp>JBH8 Comdty</stp>
        <stp>CRNCY</stp>
        <stp>[Crispin Spreadsheet.xlsx]Portfolio!R709C4</stp>
        <tr r="D709" s="2"/>
      </tp>
      <tp t="s">
        <v>USD</v>
        <stp/>
        <stp>##V3_BDPV12</stp>
        <stp>GCJ8 Comdty</stp>
        <stp>CRNCY</stp>
        <stp>[Crispin Spreadsheet.xlsx]Portfolio!R708C4</stp>
        <tr r="D708" s="2"/>
      </tp>
      <tp>
        <v>695.4</v>
        <stp/>
        <stp>##V3_BDHV12</stp>
        <stp>AGK LN Equity</stp>
        <stp>PX_CLOSE_1D</stp>
        <stp>07/03/2018</stp>
        <stp>07/03/2018</stp>
        <stp>[Crispin Spreadsheet.xlsx]Portfolio!R403C26</stp>
        <tr r="Z403" s="2"/>
      </tp>
      <tp>
        <v>25.5</v>
        <stp/>
        <stp>##V3_BDHV12</stp>
        <stp>AGY LN Equity</stp>
        <stp>PX_CLOSE_1D</stp>
        <stp>07/03/2018</stp>
        <stp>07/03/2018</stp>
        <stp>[Crispin Spreadsheet.xlsx]Portfolio!R404C26</stp>
        <tr r="Z404" s="2"/>
      </tp>
      <tp>
        <v>4795.5</v>
        <stp/>
        <stp>##V3_BDHV12</stp>
        <stp>AZN LN Equity</stp>
        <stp>PX_CLOSE_1D</stp>
        <stp>07/03/2018</stp>
        <stp>07/03/2018</stp>
        <stp>[Crispin Spreadsheet.xlsx]Portfolio!R410C26</stp>
        <tr r="Z410" s="2"/>
      </tp>
      <tp>
        <v>382.9</v>
        <stp/>
        <stp>##V3_BDHV12</stp>
        <stp>KER FP Equity</stp>
        <stp>PX_CLOSE_1D</stp>
        <stp>07/03/2018</stp>
        <stp>07/03/2018</stp>
        <stp>[Crispin Spreadsheet.xlsx]Portfolio!R101C26</stp>
        <tr r="Z101" s="2"/>
      </tp>
      <tp>
        <v>76.180000000000007</v>
        <stp/>
        <stp>##V3_BDHV12</stp>
        <stp>XOM US Equity</stp>
        <stp>PX_CLOSE_1D</stp>
        <stp>07/03/2018</stp>
        <stp>07/03/2018</stp>
        <stp>[Crispin Spreadsheet.xlsx]Portfolio!R626C26</stp>
        <tr r="Z626" s="2"/>
      </tp>
      <tp>
        <v>500.8</v>
        <stp/>
        <stp>##V3_BDHV12</stp>
        <stp>AV/ LN Equity</stp>
        <stp>PX_CLOSE_1D</stp>
        <stp>07/03/2018</stp>
        <stp>07/03/2018</stp>
        <stp>[Crispin Spreadsheet.xlsx]Portfolio!R412C26</stp>
        <tr r="Z412" s="2"/>
      </tp>
      <tp>
        <v>1647</v>
        <stp/>
        <stp>##V3_BDHV12</stp>
        <stp>BRBY LN Equity</stp>
        <stp>PX_CLOSE_1D</stp>
        <stp>07/03/2018</stp>
        <stp>07/03/2018</stp>
        <stp>[Crispin Spreadsheet.xlsx]Portfolio!R426C26</stp>
        <tr r="Z426" s="2"/>
      </tp>
      <tp>
        <v>41.28</v>
        <stp/>
        <stp>##V3_BDHV12</stp>
        <stp>APAM NA Equity</stp>
        <stp>PX_CLOSE_1D</stp>
        <stp>07/03/2018</stp>
        <stp>07/03/2018</stp>
        <stp>[Crispin Spreadsheet.xlsx]Portfolio!R292C26</stp>
        <tr r="Z292" s="2"/>
      </tp>
      <tp t="e">
        <v>#N/A</v>
        <stp/>
        <stp>##V3_BDHV12</stp>
        <stp>DEXB BB Equity</stp>
        <stp>PX_CLOSE_1D</stp>
        <stp>07/03/2018</stp>
        <stp>07/03/2018</stp>
        <stp>[Crispin Spreadsheet.xlsx]Portfolio!R33C26</stp>
        <tr r="Z33" s="2"/>
      </tp>
      <tp>
        <v>13.33</v>
        <stp/>
        <stp>##V3_BDHV12</stp>
        <stp>ENI IM Equity</stp>
        <stp>PX_CLOSE_1D</stp>
        <stp>07/03/2018</stp>
        <stp>07/03/2018</stp>
        <stp>[Crispin Spreadsheet.xlsx]Portfolio!R222C26</stp>
        <tr r="Z222" s="2"/>
      </tp>
      <tp>
        <v>84.6</v>
        <stp/>
        <stp>##V3_BDHV12</stp>
        <stp>BB FP Equity</stp>
        <stp>PX_CLOSE_1D</stp>
        <stp>07/03/2018</stp>
        <stp>07/03/2018</stp>
        <stp>[Crispin Spreadsheet.xlsx]Portfolio!R119C26</stp>
        <tr r="Z119" s="2"/>
      </tp>
      <tp>
        <v>79.64</v>
        <stp/>
        <stp>##V3_BDHV12</stp>
        <stp>DG FP Equity</stp>
        <stp>PX_CLOSE_1D</stp>
        <stp>07/03/2018</stp>
        <stp>07/03/2018</stp>
        <stp>[Crispin Spreadsheet.xlsx]Portfolio!R130C26</stp>
        <tr r="Z130" s="2"/>
      </tp>
      <tp>
        <v>54.8</v>
        <stp/>
        <stp>##V3_BDHV12</stp>
        <stp>FR FP Equity</stp>
        <stp>PX_CLOSE_1D</stp>
        <stp>07/03/2018</stp>
        <stp>07/03/2018</stp>
        <stp>[Crispin Spreadsheet.xlsx]Portfolio!R127C26</stp>
        <tr r="Z127" s="2"/>
      </tp>
      <tp>
        <v>46.045000000000002</v>
        <stp/>
        <stp>##V3_BDHV12</stp>
        <stp>FP FP Equity</stp>
        <stp>PX_CLOSE_1D</stp>
        <stp>07/03/2018</stp>
        <stp>07/03/2018</stp>
        <stp>[Crispin Spreadsheet.xlsx]Portfolio!R125C26</stp>
        <tr r="Z125" s="2"/>
      </tp>
      <tp>
        <v>95.34</v>
        <stp/>
        <stp>##V3_BDHV12</stp>
        <stp>HO FP Equity</stp>
        <stp>PX_CLOSE_1D</stp>
        <stp>07/03/2018</stp>
        <stp>07/03/2018</stp>
        <stp>[Crispin Spreadsheet.xlsx]Portfolio!R124C26</stp>
        <tr r="Z124" s="2"/>
      </tp>
      <tp>
        <v>6.7919999999999998</v>
        <stp/>
        <stp>##V3_BDHV12</stp>
        <stp>KN FP Equity</stp>
        <stp>PX_CLOSE_1D</stp>
        <stp>07/03/2018</stp>
        <stp>07/03/2018</stp>
        <stp>[Crispin Spreadsheet.xlsx]Portfolio!R106C26</stp>
        <tr r="Z106" s="2"/>
      </tp>
      <tp>
        <v>241.35</v>
        <stp/>
        <stp>##V3_BDHV12</stp>
        <stp>MC FP Equity</stp>
        <stp>PX_CLOSE_1D</stp>
        <stp>07/03/2018</stp>
        <stp>07/03/2018</stp>
        <stp>[Crispin Spreadsheet.xlsx]Portfolio!R105C26</stp>
        <tr r="Z105" s="2"/>
      </tp>
      <tp>
        <v>62.68</v>
        <stp/>
        <stp>##V3_BDHV12</stp>
        <stp>LR FP Equity</stp>
        <stp>PX_CLOSE_1D</stp>
        <stp>07/03/2018</stp>
        <stp>07/03/2018</stp>
        <stp>[Crispin Spreadsheet.xlsx]Portfolio!R103C26</stp>
        <tr r="Z103" s="2"/>
      </tp>
      <tp>
        <v>174.2</v>
        <stp/>
        <stp>##V3_BDHV12</stp>
        <stp>OR FP Equity</stp>
        <stp>PX_CLOSE_1D</stp>
        <stp>07/03/2018</stp>
        <stp>07/03/2018</stp>
        <stp>[Crispin Spreadsheet.xlsx]Portfolio!R104C26</stp>
        <tr r="Z104" s="2"/>
      </tp>
      <tp>
        <v>100.1</v>
        <stp/>
        <stp>##V3_BDHV12</stp>
        <stp>SW FP Equity</stp>
        <stp>PX_CLOSE_1D</stp>
        <stp>07/03/2018</stp>
        <stp>07/03/2018</stp>
        <stp>[Crispin Spreadsheet.xlsx]Portfolio!R121C26</stp>
        <tr r="Z121" s="2"/>
      </tp>
      <tp>
        <v>69.7</v>
        <stp/>
        <stp>##V3_BDHV12</stp>
        <stp>SU FP Equity</stp>
        <stp>PX_CLOSE_1D</stp>
        <stp>07/03/2018</stp>
        <stp>07/03/2018</stp>
        <stp>[Crispin Spreadsheet.xlsx]Portfolio!R115C26</stp>
        <tr r="Z115" s="2"/>
      </tp>
      <tp>
        <v>158</v>
        <stp/>
        <stp>##V3_BDHV12</stp>
        <stp>SK FP Equity</stp>
        <stp>PX_CLOSE_1D</stp>
        <stp>07/03/2018</stp>
        <stp>07/03/2018</stp>
        <stp>[Crispin Spreadsheet.xlsx]Portfolio!R117C26</stp>
        <tr r="Z117" s="2"/>
      </tp>
      <tp>
        <v>130.9</v>
        <stp/>
        <stp>##V3_BDHV12</stp>
        <stp>RI FP Equity</stp>
        <stp>PX_CLOSE_1D</stp>
        <stp>07/03/2018</stp>
        <stp>07/03/2018</stp>
        <stp>[Crispin Spreadsheet.xlsx]Portfolio!R108C26</stp>
        <tr r="Z108" s="2"/>
      </tp>
      <tp>
        <v>19.254999999999999</v>
        <stp/>
        <stp>##V3_BDHV12</stp>
        <stp>UG FP Equity</stp>
        <stp>PX_CLOSE_1D</stp>
        <stp>07/03/2018</stp>
        <stp>07/03/2018</stp>
        <stp>[Crispin Spreadsheet.xlsx]Portfolio!R109C26</stp>
        <tr r="Z109" s="2"/>
      </tp>
      <tp>
        <v>4.516</v>
        <stp/>
        <stp>##V3_BDHV12</stp>
        <stp>VK FP Equity</stp>
        <stp>PX_CLOSE_1D</stp>
        <stp>07/03/2018</stp>
        <stp>07/03/2018</stp>
        <stp>[Crispin Spreadsheet.xlsx]Portfolio!R128C26</stp>
        <tr r="Z128" s="2"/>
      </tp>
      <tp t="s">
        <v>MSCI EM</v>
        <stp/>
        <stp>##V3_BDPV12</stp>
        <stp>MXEF Index</stp>
        <stp>NAME</stp>
        <stp>[Crispin Spreadsheet.xlsx]Portfolio!R235C5</stp>
        <tr r="E235" s="2"/>
      </tp>
      <tp>
        <v>150.25</v>
        <stp/>
        <stp>##V3_BDHV12</stp>
        <stp>KNIN SW Equity</stp>
        <stp>PX_CLOSE_1D</stp>
        <stp>07/03/2018</stp>
        <stp>07/03/2018</stp>
        <stp>[Crispin Spreadsheet.xlsx]Portfolio!R380C26</stp>
        <tr r="Z380" s="2"/>
      </tp>
      <tp>
        <v>162.35</v>
        <stp/>
        <stp>##V3_BDHV12</stp>
        <stp>ASML NA Equity</stp>
        <stp>PX_CLOSE_1D</stp>
        <stp>07/03/2018</stp>
        <stp>07/03/2018</stp>
        <stp>[Crispin Spreadsheet.xlsx]Portfolio!R294C26</stp>
        <tr r="Z294" s="2"/>
      </tp>
      <tp>
        <v>5.0599999999999999E-2</v>
        <stp/>
        <stp>##V3_BDHV12</stp>
        <stp>ENRO SS Equity</stp>
        <stp>PX_CLOSE_1D</stp>
        <stp>07/03/2018</stp>
        <stp>07/03/2018</stp>
        <stp>[Crispin Spreadsheet.xlsx]Portfolio!R356C26</stp>
        <tr r="Z356" s="2"/>
      </tp>
      <tp>
        <v>337.96</v>
        <stp/>
        <stp>##V3_BDHV12</stp>
        <stp>CHTR US Equity</stp>
        <stp>PX_CLOSE_1D</stp>
        <stp>07/03/2018</stp>
        <stp>07/03/2018</stp>
        <stp>[Crispin Spreadsheet.xlsx]Portfolio!R608C26</stp>
        <tr r="Z608" s="2"/>
      </tp>
      <tp>
        <v>311.76</v>
        <stp/>
        <stp>##V3_BDPV12</stp>
        <stp>EURHUF Curncy</stp>
        <stp>PX_YEST_CLOSE</stp>
        <stp>[Crispin Spreadsheet.xlsx]Portfolio!R203C30</stp>
        <tr r="AD203" s="2"/>
      </tp>
      <tp>
        <v>311.76</v>
        <stp/>
        <stp>##V3_BDPV12</stp>
        <stp>EURHUF Curncy</stp>
        <stp>PX_YEST_CLOSE</stp>
        <stp>[Crispin Spreadsheet.xlsx]Portfolio!R204C30</stp>
        <tr r="AD204" s="2"/>
      </tp>
      <tp>
        <v>1.58266</v>
        <stp/>
        <stp>##V3_BDPV12</stp>
        <stp>EURAUD Curncy</stp>
        <stp>PX_YEST_CLOSE</stp>
        <stp>[Crispin Spreadsheet.xlsx]Portfolio!R716C30</stp>
        <tr r="AD716" s="2"/>
      </tp>
      <tp>
        <v>91.3</v>
        <stp/>
        <stp>##V3_BDHV12</stp>
        <stp>CIR LN Equity</stp>
        <stp>PX_CLOSE_1D</stp>
        <stp>07/03/2018</stp>
        <stp>07/03/2018</stp>
        <stp>[Crispin Spreadsheet.xlsx]Portfolio!R435C26</stp>
        <tr r="Z435" s="2"/>
      </tp>
      <tp>
        <v>141.15</v>
        <stp/>
        <stp>##V3_BDHV12</stp>
        <stp>CNA LN Equity</stp>
        <stp>PX_CLOSE_1D</stp>
        <stp>07/03/2018</stp>
        <stp>07/03/2018</stp>
        <stp>[Crispin Spreadsheet.xlsx]Portfolio!R433C26</stp>
        <tr r="Z433" s="2"/>
      </tp>
      <tp>
        <v>5.5359999999999996</v>
        <stp/>
        <stp>##V3_BDHV12</stp>
        <stp>AGN NA Equity</stp>
        <stp>PX_CLOSE_1D</stp>
        <stp>07/03/2018</stp>
        <stp>07/03/2018</stp>
        <stp>[Crispin Spreadsheet.xlsx]Portfolio!R291C26</stp>
        <tr r="Z291" s="2"/>
      </tp>
      <tp>
        <v>197</v>
        <stp/>
        <stp>##V3_BDHV12</stp>
        <stp>CNE LN Equity</stp>
        <stp>PX_CLOSE_1D</stp>
        <stp>07/03/2018</stp>
        <stp>07/03/2018</stp>
        <stp>[Crispin Spreadsheet.xlsx]Portfolio!R428C26</stp>
        <tr r="Z428" s="2"/>
      </tp>
      <tp>
        <v>128.55000000000001</v>
        <stp/>
        <stp>##V3_BDHV12</stp>
        <stp>COB LN Equity</stp>
        <stp>PX_CLOSE_1D</stp>
        <stp>07/03/2018</stp>
        <stp>07/03/2018</stp>
        <stp>[Crispin Spreadsheet.xlsx]Portfolio!R437C26</stp>
        <tr r="Z437" s="2"/>
      </tp>
      <tp>
        <v>2414</v>
        <stp/>
        <stp>##V3_BDHV12</stp>
        <stp>CCH LN Equity</stp>
        <stp>PX_CLOSE_1D</stp>
        <stp>07/03/2018</stp>
        <stp>07/03/2018</stp>
        <stp>[Crispin Spreadsheet.xlsx]Portfolio!R438C26</stp>
        <tr r="Z438" s="2"/>
      </tp>
      <tp>
        <v>4644</v>
        <stp/>
        <stp>##V3_BDHV12</stp>
        <stp>CCL LN Equity</stp>
        <stp>PX_CLOSE_1D</stp>
        <stp>07/03/2018</stp>
        <stp>07/03/2018</stp>
        <stp>[Crispin Spreadsheet.xlsx]Portfolio!R431C26</stp>
        <tr r="Z431" s="2"/>
      </tp>
      <tp>
        <v>2.7949999999999999</v>
        <stp/>
        <stp>##V3_BDHV12</stp>
        <stp>CCR LN Equity</stp>
        <stp>PX_CLOSE_1D</stp>
        <stp>07/03/2018</stp>
        <stp>07/03/2018</stp>
        <stp>[Crispin Spreadsheet.xlsx]Portfolio!R427C26</stp>
        <tr r="Z427" s="2"/>
      </tp>
      <tp>
        <v>17.076000000000001</v>
        <stp/>
        <stp>##V3_BDHV12</stp>
        <stp>FCA IM Equity</stp>
        <stp>PX_CLOSE_1D</stp>
        <stp>07/03/2018</stp>
        <stp>07/03/2018</stp>
        <stp>[Crispin Spreadsheet.xlsx]Portfolio!R223C26</stp>
        <tr r="Z223" s="2"/>
      </tp>
      <tp>
        <v>134.5</v>
        <stp/>
        <stp>##V3_BDHV12</stp>
        <stp>HOT GY Equity</stp>
        <stp>PX_CLOSE_1D</stp>
        <stp>07/03/2018</stp>
        <stp>07/03/2018</stp>
        <stp>[Crispin Spreadsheet.xlsx]Portfolio!R156C26</stp>
        <tr r="Z156" s="2"/>
      </tp>
      <tp>
        <v>1522.5</v>
        <stp/>
        <stp>##V3_BDHV12</stp>
        <stp>CPG LN Equity</stp>
        <stp>PX_CLOSE_1D</stp>
        <stp>07/03/2018</stp>
        <stp>07/03/2018</stp>
        <stp>[Crispin Spreadsheet.xlsx]Portfolio!R439C26</stp>
        <tr r="Z439" s="2"/>
      </tp>
      <tp>
        <v>152</v>
        <stp/>
        <stp>##V3_BDHV12</stp>
        <stp>CPI LN Equity</stp>
        <stp>PX_CLOSE_1D</stp>
        <stp>07/03/2018</stp>
        <stp>07/03/2018</stp>
        <stp>[Crispin Spreadsheet.xlsx]Portfolio!R430C26</stp>
        <tr r="Z430" s="2"/>
      </tp>
      <tp>
        <v>59.6</v>
        <stp/>
        <stp>##V3_BDHV12</stp>
        <stp>CPR LN Equity</stp>
        <stp>PX_CLOSE_1D</stp>
        <stp>07/03/2018</stp>
        <stp>07/03/2018</stp>
        <stp>[Crispin Spreadsheet.xlsx]Portfolio!R432C26</stp>
        <tr r="Z432" s="2"/>
      </tp>
      <tp>
        <v>2439</v>
        <stp/>
        <stp>##V3_BDHV12</stp>
        <stp>CRH LN Equity</stp>
        <stp>PX_CLOSE_1D</stp>
        <stp>07/03/2018</stp>
        <stp>07/03/2018</stp>
        <stp>[Crispin Spreadsheet.xlsx]Portfolio!R440C26</stp>
        <tr r="Z440" s="2"/>
      </tp>
      <tp>
        <v>1.78</v>
        <stp/>
        <stp>##V3_BDHV12</stp>
        <stp>CRN LN Equity</stp>
        <stp>PX_CLOSE_1D</stp>
        <stp>07/03/2018</stp>
        <stp>07/03/2018</stp>
        <stp>[Crispin Spreadsheet.xlsx]Portfolio!R429C26</stp>
        <tr r="Z429" s="2"/>
      </tp>
      <tp>
        <v>100.1</v>
        <stp/>
        <stp>##V3_BDHV12</stp>
        <stp>HEN GY Equity</stp>
        <stp>PX_CLOSE_1D</stp>
        <stp>07/03/2018</stp>
        <stp>07/03/2018</stp>
        <stp>[Crispin Spreadsheet.xlsx]Portfolio!R155C26</stp>
        <tr r="Z155" s="2"/>
      </tp>
      <tp>
        <v>81.040000000000006</v>
        <stp/>
        <stp>##V3_BDHV12</stp>
        <stp>HEI GY Equity</stp>
        <stp>PX_CLOSE_1D</stp>
        <stp>07/03/2018</stp>
        <stp>07/03/2018</stp>
        <stp>[Crispin Spreadsheet.xlsx]Portfolio!R154C26</stp>
        <tr r="Z154" s="2"/>
      </tp>
      <tp>
        <v>233.7</v>
        <stp/>
        <stp>##V3_BDHV12</stp>
        <stp>LONN SW Equity</stp>
        <stp>PX_CLOSE_1D</stp>
        <stp>07/03/2018</stp>
        <stp>07/03/2018</stp>
        <stp>[Crispin Spreadsheet.xlsx]Portfolio!R382C26</stp>
        <tr r="Z382" s="2"/>
      </tp>
      <tp>
        <v>40.700000000000003</v>
        <stp/>
        <stp>##V3_BDHV12</stp>
        <stp>FIBK US Equity</stp>
        <stp>PX_CLOSE_1D</stp>
        <stp>07/03/2018</stp>
        <stp>07/03/2018</stp>
        <stp>[Crispin Spreadsheet.xlsx]Portfolio!R630C26</stp>
        <tr r="Z630" s="2"/>
      </tp>
      <tp>
        <v>76.459999999999994</v>
        <stp/>
        <stp>##V3_BDHV12</stp>
        <stp>NOVN SW Equity</stp>
        <stp>PX_CLOSE_1D</stp>
        <stp>07/03/2018</stp>
        <stp>07/03/2018</stp>
        <stp>[Crispin Spreadsheet.xlsx]Portfolio!R384C26</stp>
        <tr r="Z384" s="2"/>
      </tp>
      <tp>
        <v>500</v>
        <stp/>
        <stp>##V3_BDHV12</stp>
        <stp>FBEL FP Equity</stp>
        <stp>PX_CLOSE_1D</stp>
        <stp>07/03/2018</stp>
        <stp>07/03/2018</stp>
        <stp>[Crispin Spreadsheet.xlsx]Portfolio!R98C26</stp>
        <tr r="Z98" s="2"/>
      </tp>
      <tp>
        <v>3806</v>
        <stp/>
        <stp>##V3_BDHV12</stp>
        <stp>BKG LN Equity</stp>
        <stp>PX_CLOSE_1D</stp>
        <stp>07/03/2018</stp>
        <stp>07/03/2018</stp>
        <stp>[Crispin Spreadsheet.xlsx]Portfolio!R735C26</stp>
        <tr r="Z735" s="2"/>
      </tp>
      <tp>
        <v>3806</v>
        <stp/>
        <stp>##V3_BDHV12</stp>
        <stp>BKG LN Equity</stp>
        <stp>PX_CLOSE_1D</stp>
        <stp>07/03/2018</stp>
        <stp>07/03/2018</stp>
        <stp>[Crispin Spreadsheet.xlsx]Portfolio!R416C26</stp>
        <tr r="Z416" s="2"/>
      </tp>
      <tp>
        <v>1468</v>
        <stp/>
        <stp>##V3_BDHV12</stp>
        <stp>BLT LN Equity</stp>
        <stp>PX_CLOSE_1D</stp>
        <stp>07/03/2018</stp>
        <stp>07/03/2018</stp>
        <stp>[Crispin Spreadsheet.xlsx]Portfolio!R417C26</stp>
        <tr r="Z417" s="2"/>
      </tp>
      <tp>
        <v>963</v>
        <stp/>
        <stp>##V3_BDHV12</stp>
        <stp>BOY LN Equity</stp>
        <stp>PX_CLOSE_1D</stp>
        <stp>07/03/2018</stp>
        <stp>07/03/2018</stp>
        <stp>[Crispin Spreadsheet.xlsx]Portfolio!R736C26</stp>
        <tr r="Z736" s="2"/>
      </tp>
      <tp>
        <v>176.8</v>
        <stp/>
        <stp>##V3_BDHV12</stp>
        <stp>BOO LN Equity</stp>
        <stp>PX_CLOSE_1D</stp>
        <stp>07/03/2018</stp>
        <stp>07/03/2018</stp>
        <stp>[Crispin Spreadsheet.xlsx]Portfolio!R419C26</stp>
        <tr r="Z419" s="2"/>
      </tp>
      <tp>
        <v>963</v>
        <stp/>
        <stp>##V3_BDHV12</stp>
        <stp>BOY LN Equity</stp>
        <stp>PX_CLOSE_1D</stp>
        <stp>07/03/2018</stp>
        <stp>07/03/2018</stp>
        <stp>[Crispin Spreadsheet.xlsx]Portfolio!R418C26</stp>
        <tr r="Z418" s="2"/>
      </tp>
      <tp>
        <v>587</v>
        <stp/>
        <stp>##V3_BDHV12</stp>
        <stp>BA/ LN Equity</stp>
        <stp>PX_CLOSE_1D</stp>
        <stp>07/03/2018</stp>
        <stp>07/03/2018</stp>
        <stp>[Crispin Spreadsheet.xlsx]Portfolio!R413C26</stp>
        <tr r="Z413" s="2"/>
      </tp>
      <tp>
        <v>264.39999999999998</v>
        <stp/>
        <stp>##V3_BDHV12</stp>
        <stp>BBY LN Equity</stp>
        <stp>PX_CLOSE_1D</stp>
        <stp>07/03/2018</stp>
        <stp>07/03/2018</stp>
        <stp>[Crispin Spreadsheet.xlsx]Portfolio!R414C26</stp>
        <tr r="Z414" s="2"/>
      </tp>
      <tp>
        <v>473.15</v>
        <stp/>
        <stp>##V3_BDHV12</stp>
        <stp>BP/ LN Equity</stp>
        <stp>PX_CLOSE_1D</stp>
        <stp>07/03/2018</stp>
        <stp>07/03/2018</stp>
        <stp>[Crispin Spreadsheet.xlsx]Portfolio!R420C26</stp>
        <tr r="Z420" s="2"/>
      </tp>
      <tp>
        <v>22.44</v>
        <stp/>
        <stp>##V3_BDHV12</stp>
        <stp>IFX GY Equity</stp>
        <stp>PX_CLOSE_1D</stp>
        <stp>07/03/2018</stp>
        <stp>07/03/2018</stp>
        <stp>[Crispin Spreadsheet.xlsx]Portfolio!R158C26</stp>
        <tr r="Z158" s="2"/>
      </tp>
      <tp>
        <v>14.505000000000001</v>
        <stp/>
        <stp>##V3_BDHV12</stp>
        <stp>STERV FH Equity</stp>
        <stp>PX_CLOSE_1D</stp>
        <stp>07/03/2018</stp>
        <stp>07/03/2018</stp>
        <stp>[Crispin Spreadsheet.xlsx]Portfolio!R72C26</stp>
        <tr r="Z72" s="2"/>
      </tp>
      <tp>
        <v>7.7539999999999996</v>
        <stp/>
        <stp>##V3_BDHV12</stp>
        <stp>OTE1V FH Equity</stp>
        <stp>PX_CLOSE_1D</stp>
        <stp>07/03/2018</stp>
        <stp>07/03/2018</stp>
        <stp>[Crispin Spreadsheet.xlsx]Portfolio!R71C26</stp>
        <tr r="Z71" s="2"/>
      </tp>
      <tp>
        <v>18.010000000000002</v>
        <stp/>
        <stp>##V3_BDHV12</stp>
        <stp>SNAP US Equity</stp>
        <stp>PX_CLOSE_1D</stp>
        <stp>07/03/2018</stp>
        <stp>07/03/2018</stp>
        <stp>[Crispin Spreadsheet.xlsx]Portfolio!R684C26</stp>
        <tr r="Z684" s="2"/>
      </tp>
      <tp>
        <v>120.4</v>
        <stp/>
        <stp>##V3_BDHV12</stp>
        <stp>SUBC NO Equity</stp>
        <stp>PX_CLOSE_1D</stp>
        <stp>07/03/2018</stp>
        <stp>07/03/2018</stp>
        <stp>[Crispin Spreadsheet.xlsx]Portfolio!R316C26</stp>
        <tr r="Z316" s="2"/>
      </tp>
      <tp>
        <v>492.3</v>
        <stp/>
        <stp>##V3_BDHV12</stp>
        <stp>HWDN LN Equity</stp>
        <stp>PX_CLOSE_1D</stp>
        <stp>07/03/2018</stp>
        <stp>07/03/2018</stp>
        <stp>[Crispin Spreadsheet.xlsx]Portfolio!R467C26</stp>
        <tr r="Z467" s="2"/>
      </tp>
      <tp>
        <v>30.28</v>
        <stp/>
        <stp>##V3_BDHV12</stp>
        <stp>UNVR US Equity</stp>
        <stp>PX_CLOSE_1D</stp>
        <stp>07/03/2018</stp>
        <stp>07/03/2018</stp>
        <stp>[Crispin Spreadsheet.xlsx]Portfolio!R696C26</stp>
        <tr r="Z696" s="2"/>
      </tp>
      <tp t="e">
        <v>#N/A</v>
        <stp/>
        <stp>##V3_BDHV12</stp>
        <stp>AGFB BB Equity</stp>
        <stp>PX_CLOSE_1D</stp>
        <stp>07/03/2018</stp>
        <stp>07/03/2018</stp>
        <stp>[Crispin Spreadsheet.xlsx]Portfolio!R30C26</stp>
        <tr r="Z30" s="2"/>
      </tp>
      <tp>
        <v>1.2319</v>
        <stp/>
        <stp>##V3_BDPV12</stp>
        <stp>EURUSD Curncy</stp>
        <stp>PX_YEST_CLOSE</stp>
        <stp>[Crispin Spreadsheet.xlsx]Portfolio!R185C30</stp>
        <tr r="AD185" s="2"/>
      </tp>
      <tp>
        <v>1.2319</v>
        <stp/>
        <stp>##V3_BDPV12</stp>
        <stp>EURUSD Curncy</stp>
        <stp>PX_YEST_CLOSE</stp>
        <stp>[Crispin Spreadsheet.xlsx]Portfolio!R209C30</stp>
        <tr r="AD209" s="2"/>
      </tp>
      <tp>
        <v>1.2319</v>
        <stp/>
        <stp>##V3_BDPV12</stp>
        <stp>EURUSD Curncy</stp>
        <stp>PX_YEST_CLOSE</stp>
        <stp>[Crispin Spreadsheet.xlsx]Portfolio!R235C30</stp>
        <tr r="AD235" s="2"/>
      </tp>
      <tp>
        <v>1.2319</v>
        <stp/>
        <stp>##V3_BDPV12</stp>
        <stp>EURUSD Curncy</stp>
        <stp>PX_YEST_CLOSE</stp>
        <stp>[Crispin Spreadsheet.xlsx]Portfolio!R241C30</stp>
        <tr r="AD241" s="2"/>
      </tp>
      <tp>
        <v>1.2319</v>
        <stp/>
        <stp>##V3_BDPV12</stp>
        <stp>EURUSD Curncy</stp>
        <stp>PX_YEST_CLOSE</stp>
        <stp>[Crispin Spreadsheet.xlsx]Portfolio!R249C30</stp>
        <tr r="AD249" s="2"/>
      </tp>
      <tp>
        <v>1.2319</v>
        <stp/>
        <stp>##V3_BDPV12</stp>
        <stp>EURUSD Curncy</stp>
        <stp>PX_YEST_CLOSE</stp>
        <stp>[Crispin Spreadsheet.xlsx]Portfolio!R325C30</stp>
        <tr r="AD325" s="2"/>
      </tp>
      <tp>
        <v>1.2319</v>
        <stp/>
        <stp>##V3_BDPV12</stp>
        <stp>EURUSD Curncy</stp>
        <stp>PX_YEST_CLOSE</stp>
        <stp>[Crispin Spreadsheet.xlsx]Portfolio!R461C30</stp>
        <tr r="AD461" s="2"/>
      </tp>
      <tp>
        <v>1.2319</v>
        <stp/>
        <stp>##V3_BDPV12</stp>
        <stp>EURUSD Curncy</stp>
        <stp>PX_YEST_CLOSE</stp>
        <stp>[Crispin Spreadsheet.xlsx]Portfolio!R511C30</stp>
        <tr r="AD511" s="2"/>
      </tp>
      <tp>
        <v>1.2319</v>
        <stp/>
        <stp>##V3_BDPV12</stp>
        <stp>EURUSD Curncy</stp>
        <stp>PX_YEST_CLOSE</stp>
        <stp>[Crispin Spreadsheet.xlsx]Portfolio!R545C30</stp>
        <tr r="AD545" s="2"/>
      </tp>
      <tp>
        <v>1.2319</v>
        <stp/>
        <stp>##V3_BDPV12</stp>
        <stp>EURUSD Curncy</stp>
        <stp>PX_YEST_CLOSE</stp>
        <stp>[Crispin Spreadsheet.xlsx]Portfolio!R587C30</stp>
        <tr r="AD587" s="2"/>
      </tp>
      <tp>
        <v>1.2319</v>
        <stp/>
        <stp>##V3_BDPV12</stp>
        <stp>EURUSD Curncy</stp>
        <stp>PX_YEST_CLOSE</stp>
        <stp>[Crispin Spreadsheet.xlsx]Portfolio!R588C30</stp>
        <tr r="AD588" s="2"/>
      </tp>
      <tp>
        <v>1.2319</v>
        <stp/>
        <stp>##V3_BDPV12</stp>
        <stp>EURUSD Curncy</stp>
        <stp>PX_YEST_CLOSE</stp>
        <stp>[Crispin Spreadsheet.xlsx]Portfolio!R589C30</stp>
        <tr r="AD589" s="2"/>
      </tp>
      <tp>
        <v>1.2319</v>
        <stp/>
        <stp>##V3_BDPV12</stp>
        <stp>EURUSD Curncy</stp>
        <stp>PX_YEST_CLOSE</stp>
        <stp>[Crispin Spreadsheet.xlsx]Portfolio!R594C30</stp>
        <tr r="AD594" s="2"/>
      </tp>
      <tp>
        <v>1.2319</v>
        <stp/>
        <stp>##V3_BDPV12</stp>
        <stp>EURUSD Curncy</stp>
        <stp>PX_YEST_CLOSE</stp>
        <stp>[Crispin Spreadsheet.xlsx]Portfolio!R595C30</stp>
        <tr r="AD595" s="2"/>
      </tp>
      <tp>
        <v>1.2319</v>
        <stp/>
        <stp>##V3_BDPV12</stp>
        <stp>EURUSD Curncy</stp>
        <stp>PX_YEST_CLOSE</stp>
        <stp>[Crispin Spreadsheet.xlsx]Portfolio!R596C30</stp>
        <tr r="AD596" s="2"/>
      </tp>
      <tp>
        <v>1.2319</v>
        <stp/>
        <stp>##V3_BDPV12</stp>
        <stp>EURUSD Curncy</stp>
        <stp>PX_YEST_CLOSE</stp>
        <stp>[Crispin Spreadsheet.xlsx]Portfolio!R597C30</stp>
        <tr r="AD597" s="2"/>
      </tp>
      <tp>
        <v>1.2319</v>
        <stp/>
        <stp>##V3_BDPV12</stp>
        <stp>EURUSD Curncy</stp>
        <stp>PX_YEST_CLOSE</stp>
        <stp>[Crispin Spreadsheet.xlsx]Portfolio!R590C30</stp>
        <tr r="AD590" s="2"/>
      </tp>
      <tp>
        <v>1.2319</v>
        <stp/>
        <stp>##V3_BDPV12</stp>
        <stp>EURUSD Curncy</stp>
        <stp>PX_YEST_CLOSE</stp>
        <stp>[Crispin Spreadsheet.xlsx]Portfolio!R591C30</stp>
        <tr r="AD591" s="2"/>
      </tp>
      <tp>
        <v>1.2319</v>
        <stp/>
        <stp>##V3_BDPV12</stp>
        <stp>EURUSD Curncy</stp>
        <stp>PX_YEST_CLOSE</stp>
        <stp>[Crispin Spreadsheet.xlsx]Portfolio!R592C30</stp>
        <tr r="AD592" s="2"/>
      </tp>
      <tp>
        <v>1.2319</v>
        <stp/>
        <stp>##V3_BDPV12</stp>
        <stp>EURUSD Curncy</stp>
        <stp>PX_YEST_CLOSE</stp>
        <stp>[Crispin Spreadsheet.xlsx]Portfolio!R593C30</stp>
        <tr r="AD593" s="2"/>
      </tp>
      <tp>
        <v>1.2319</v>
        <stp/>
        <stp>##V3_BDPV12</stp>
        <stp>EURUSD Curncy</stp>
        <stp>PX_YEST_CLOSE</stp>
        <stp>[Crispin Spreadsheet.xlsx]Portfolio!R598C30</stp>
        <tr r="AD598" s="2"/>
      </tp>
      <tp>
        <v>1.2319</v>
        <stp/>
        <stp>##V3_BDPV12</stp>
        <stp>EURUSD Curncy</stp>
        <stp>PX_YEST_CLOSE</stp>
        <stp>[Crispin Spreadsheet.xlsx]Portfolio!R599C30</stp>
        <tr r="AD599" s="2"/>
      </tp>
      <tp>
        <v>1.2319</v>
        <stp/>
        <stp>##V3_BDPV12</stp>
        <stp>EURUSD Curncy</stp>
        <stp>PX_YEST_CLOSE</stp>
        <stp>[Crispin Spreadsheet.xlsx]Portfolio!R604C30</stp>
        <tr r="AD604" s="2"/>
      </tp>
      <tp>
        <v>1.2319</v>
        <stp/>
        <stp>##V3_BDPV12</stp>
        <stp>EURUSD Curncy</stp>
        <stp>PX_YEST_CLOSE</stp>
        <stp>[Crispin Spreadsheet.xlsx]Portfolio!R605C30</stp>
        <tr r="AD605" s="2"/>
      </tp>
      <tp>
        <v>1.2319</v>
        <stp/>
        <stp>##V3_BDPV12</stp>
        <stp>EURUSD Curncy</stp>
        <stp>PX_YEST_CLOSE</stp>
        <stp>[Crispin Spreadsheet.xlsx]Portfolio!R606C30</stp>
        <tr r="AD606" s="2"/>
      </tp>
      <tp>
        <v>1.2319</v>
        <stp/>
        <stp>##V3_BDPV12</stp>
        <stp>EURUSD Curncy</stp>
        <stp>PX_YEST_CLOSE</stp>
        <stp>[Crispin Spreadsheet.xlsx]Portfolio!R607C30</stp>
        <tr r="AD607" s="2"/>
      </tp>
      <tp>
        <v>1.2319</v>
        <stp/>
        <stp>##V3_BDPV12</stp>
        <stp>EURUSD Curncy</stp>
        <stp>PX_YEST_CLOSE</stp>
        <stp>[Crispin Spreadsheet.xlsx]Portfolio!R600C30</stp>
        <tr r="AD600" s="2"/>
      </tp>
      <tp>
        <v>1.2319</v>
        <stp/>
        <stp>##V3_BDPV12</stp>
        <stp>EURUSD Curncy</stp>
        <stp>PX_YEST_CLOSE</stp>
        <stp>[Crispin Spreadsheet.xlsx]Portfolio!R601C30</stp>
        <tr r="AD601" s="2"/>
      </tp>
      <tp>
        <v>1.2319</v>
        <stp/>
        <stp>##V3_BDPV12</stp>
        <stp>EURUSD Curncy</stp>
        <stp>PX_YEST_CLOSE</stp>
        <stp>[Crispin Spreadsheet.xlsx]Portfolio!R602C30</stp>
        <tr r="AD602" s="2"/>
      </tp>
      <tp>
        <v>1.2319</v>
        <stp/>
        <stp>##V3_BDPV12</stp>
        <stp>EURUSD Curncy</stp>
        <stp>PX_YEST_CLOSE</stp>
        <stp>[Crispin Spreadsheet.xlsx]Portfolio!R603C30</stp>
        <tr r="AD603" s="2"/>
      </tp>
      <tp>
        <v>1.2319</v>
        <stp/>
        <stp>##V3_BDPV12</stp>
        <stp>EURUSD Curncy</stp>
        <stp>PX_YEST_CLOSE</stp>
        <stp>[Crispin Spreadsheet.xlsx]Portfolio!R608C30</stp>
        <tr r="AD608" s="2"/>
      </tp>
      <tp>
        <v>1.2319</v>
        <stp/>
        <stp>##V3_BDPV12</stp>
        <stp>EURUSD Curncy</stp>
        <stp>PX_YEST_CLOSE</stp>
        <stp>[Crispin Spreadsheet.xlsx]Portfolio!R609C30</stp>
        <tr r="AD609" s="2"/>
      </tp>
      <tp>
        <v>1.2319</v>
        <stp/>
        <stp>##V3_BDPV12</stp>
        <stp>EURUSD Curncy</stp>
        <stp>PX_YEST_CLOSE</stp>
        <stp>[Crispin Spreadsheet.xlsx]Portfolio!R614C30</stp>
        <tr r="AD614" s="2"/>
      </tp>
      <tp>
        <v>1.2319</v>
        <stp/>
        <stp>##V3_BDPV12</stp>
        <stp>EURUSD Curncy</stp>
        <stp>PX_YEST_CLOSE</stp>
        <stp>[Crispin Spreadsheet.xlsx]Portfolio!R615C30</stp>
        <tr r="AD615" s="2"/>
      </tp>
      <tp>
        <v>1.2319</v>
        <stp/>
        <stp>##V3_BDPV12</stp>
        <stp>EURUSD Curncy</stp>
        <stp>PX_YEST_CLOSE</stp>
        <stp>[Crispin Spreadsheet.xlsx]Portfolio!R616C30</stp>
        <tr r="AD616" s="2"/>
      </tp>
      <tp>
        <v>1.2319</v>
        <stp/>
        <stp>##V3_BDPV12</stp>
        <stp>EURUSD Curncy</stp>
        <stp>PX_YEST_CLOSE</stp>
        <stp>[Crispin Spreadsheet.xlsx]Portfolio!R617C30</stp>
        <tr r="AD617" s="2"/>
      </tp>
      <tp>
        <v>1.2319</v>
        <stp/>
        <stp>##V3_BDPV12</stp>
        <stp>EURUSD Curncy</stp>
        <stp>PX_YEST_CLOSE</stp>
        <stp>[Crispin Spreadsheet.xlsx]Portfolio!R610C30</stp>
        <tr r="AD610" s="2"/>
      </tp>
      <tp>
        <v>1.2319</v>
        <stp/>
        <stp>##V3_BDPV12</stp>
        <stp>EURUSD Curncy</stp>
        <stp>PX_YEST_CLOSE</stp>
        <stp>[Crispin Spreadsheet.xlsx]Portfolio!R611C30</stp>
        <tr r="AD611" s="2"/>
      </tp>
      <tp>
        <v>1.2319</v>
        <stp/>
        <stp>##V3_BDPV12</stp>
        <stp>EURUSD Curncy</stp>
        <stp>PX_YEST_CLOSE</stp>
        <stp>[Crispin Spreadsheet.xlsx]Portfolio!R612C30</stp>
        <tr r="AD612" s="2"/>
      </tp>
      <tp>
        <v>1.2319</v>
        <stp/>
        <stp>##V3_BDPV12</stp>
        <stp>EURUSD Curncy</stp>
        <stp>PX_YEST_CLOSE</stp>
        <stp>[Crispin Spreadsheet.xlsx]Portfolio!R613C30</stp>
        <tr r="AD613" s="2"/>
      </tp>
      <tp>
        <v>1.2319</v>
        <stp/>
        <stp>##V3_BDPV12</stp>
        <stp>EURUSD Curncy</stp>
        <stp>PX_YEST_CLOSE</stp>
        <stp>[Crispin Spreadsheet.xlsx]Portfolio!R618C30</stp>
        <tr r="AD618" s="2"/>
      </tp>
      <tp>
        <v>1.2319</v>
        <stp/>
        <stp>##V3_BDPV12</stp>
        <stp>EURUSD Curncy</stp>
        <stp>PX_YEST_CLOSE</stp>
        <stp>[Crispin Spreadsheet.xlsx]Portfolio!R619C30</stp>
        <tr r="AD619" s="2"/>
      </tp>
      <tp>
        <v>1.2319</v>
        <stp/>
        <stp>##V3_BDPV12</stp>
        <stp>EURUSD Curncy</stp>
        <stp>PX_YEST_CLOSE</stp>
        <stp>[Crispin Spreadsheet.xlsx]Portfolio!R624C30</stp>
        <tr r="AD624" s="2"/>
      </tp>
      <tp>
        <v>1.2319</v>
        <stp/>
        <stp>##V3_BDPV12</stp>
        <stp>EURUSD Curncy</stp>
        <stp>PX_YEST_CLOSE</stp>
        <stp>[Crispin Spreadsheet.xlsx]Portfolio!R625C30</stp>
        <tr r="AD625" s="2"/>
      </tp>
      <tp>
        <v>1.2319</v>
        <stp/>
        <stp>##V3_BDPV12</stp>
        <stp>EURUSD Curncy</stp>
        <stp>PX_YEST_CLOSE</stp>
        <stp>[Crispin Spreadsheet.xlsx]Portfolio!R626C30</stp>
        <tr r="AD626" s="2"/>
      </tp>
      <tp>
        <v>1.2319</v>
        <stp/>
        <stp>##V3_BDPV12</stp>
        <stp>EURUSD Curncy</stp>
        <stp>PX_YEST_CLOSE</stp>
        <stp>[Crispin Spreadsheet.xlsx]Portfolio!R627C30</stp>
        <tr r="AD627" s="2"/>
      </tp>
      <tp>
        <v>1.2319</v>
        <stp/>
        <stp>##V3_BDPV12</stp>
        <stp>EURUSD Curncy</stp>
        <stp>PX_YEST_CLOSE</stp>
        <stp>[Crispin Spreadsheet.xlsx]Portfolio!R620C30</stp>
        <tr r="AD620" s="2"/>
      </tp>
      <tp>
        <v>1.2319</v>
        <stp/>
        <stp>##V3_BDPV12</stp>
        <stp>EURUSD Curncy</stp>
        <stp>PX_YEST_CLOSE</stp>
        <stp>[Crispin Spreadsheet.xlsx]Portfolio!R621C30</stp>
        <tr r="AD621" s="2"/>
      </tp>
      <tp>
        <v>1.2319</v>
        <stp/>
        <stp>##V3_BDPV12</stp>
        <stp>EURUSD Curncy</stp>
        <stp>PX_YEST_CLOSE</stp>
        <stp>[Crispin Spreadsheet.xlsx]Portfolio!R622C30</stp>
        <tr r="AD622" s="2"/>
      </tp>
      <tp>
        <v>1.2319</v>
        <stp/>
        <stp>##V3_BDPV12</stp>
        <stp>EURUSD Curncy</stp>
        <stp>PX_YEST_CLOSE</stp>
        <stp>[Crispin Spreadsheet.xlsx]Portfolio!R623C30</stp>
        <tr r="AD623" s="2"/>
      </tp>
      <tp>
        <v>1.2319</v>
        <stp/>
        <stp>##V3_BDPV12</stp>
        <stp>EURUSD Curncy</stp>
        <stp>PX_YEST_CLOSE</stp>
        <stp>[Crispin Spreadsheet.xlsx]Portfolio!R628C30</stp>
        <tr r="AD628" s="2"/>
      </tp>
      <tp>
        <v>1.2319</v>
        <stp/>
        <stp>##V3_BDPV12</stp>
        <stp>EURUSD Curncy</stp>
        <stp>PX_YEST_CLOSE</stp>
        <stp>[Crispin Spreadsheet.xlsx]Portfolio!R629C30</stp>
        <tr r="AD629" s="2"/>
      </tp>
      <tp>
        <v>1.2319</v>
        <stp/>
        <stp>##V3_BDPV12</stp>
        <stp>EURUSD Curncy</stp>
        <stp>PX_YEST_CLOSE</stp>
        <stp>[Crispin Spreadsheet.xlsx]Portfolio!R634C30</stp>
        <tr r="AD634" s="2"/>
      </tp>
      <tp>
        <v>1.2319</v>
        <stp/>
        <stp>##V3_BDPV12</stp>
        <stp>EURUSD Curncy</stp>
        <stp>PX_YEST_CLOSE</stp>
        <stp>[Crispin Spreadsheet.xlsx]Portfolio!R635C30</stp>
        <tr r="AD635" s="2"/>
      </tp>
      <tp>
        <v>1.2319</v>
        <stp/>
        <stp>##V3_BDPV12</stp>
        <stp>EURUSD Curncy</stp>
        <stp>PX_YEST_CLOSE</stp>
        <stp>[Crispin Spreadsheet.xlsx]Portfolio!R636C30</stp>
        <tr r="AD636" s="2"/>
      </tp>
      <tp>
        <v>1.2319</v>
        <stp/>
        <stp>##V3_BDPV12</stp>
        <stp>EURUSD Curncy</stp>
        <stp>PX_YEST_CLOSE</stp>
        <stp>[Crispin Spreadsheet.xlsx]Portfolio!R637C30</stp>
        <tr r="AD637" s="2"/>
      </tp>
      <tp>
        <v>1.2319</v>
        <stp/>
        <stp>##V3_BDPV12</stp>
        <stp>EURUSD Curncy</stp>
        <stp>PX_YEST_CLOSE</stp>
        <stp>[Crispin Spreadsheet.xlsx]Portfolio!R630C30</stp>
        <tr r="AD630" s="2"/>
      </tp>
      <tp>
        <v>1.2319</v>
        <stp/>
        <stp>##V3_BDPV12</stp>
        <stp>EURUSD Curncy</stp>
        <stp>PX_YEST_CLOSE</stp>
        <stp>[Crispin Spreadsheet.xlsx]Portfolio!R631C30</stp>
        <tr r="AD631" s="2"/>
      </tp>
      <tp>
        <v>1.2319</v>
        <stp/>
        <stp>##V3_BDPV12</stp>
        <stp>EURUSD Curncy</stp>
        <stp>PX_YEST_CLOSE</stp>
        <stp>[Crispin Spreadsheet.xlsx]Portfolio!R632C30</stp>
        <tr r="AD632" s="2"/>
      </tp>
      <tp>
        <v>1.2319</v>
        <stp/>
        <stp>##V3_BDPV12</stp>
        <stp>EURUSD Curncy</stp>
        <stp>PX_YEST_CLOSE</stp>
        <stp>[Crispin Spreadsheet.xlsx]Portfolio!R633C30</stp>
        <tr r="AD633" s="2"/>
      </tp>
      <tp>
        <v>1.2319</v>
        <stp/>
        <stp>##V3_BDPV12</stp>
        <stp>EURUSD Curncy</stp>
        <stp>PX_YEST_CLOSE</stp>
        <stp>[Crispin Spreadsheet.xlsx]Portfolio!R638C30</stp>
        <tr r="AD638" s="2"/>
      </tp>
      <tp>
        <v>1.2319</v>
        <stp/>
        <stp>##V3_BDPV12</stp>
        <stp>EURUSD Curncy</stp>
        <stp>PX_YEST_CLOSE</stp>
        <stp>[Crispin Spreadsheet.xlsx]Portfolio!R639C30</stp>
        <tr r="AD639" s="2"/>
      </tp>
      <tp>
        <v>1.2319</v>
        <stp/>
        <stp>##V3_BDPV12</stp>
        <stp>EURUSD Curncy</stp>
        <stp>PX_YEST_CLOSE</stp>
        <stp>[Crispin Spreadsheet.xlsx]Portfolio!R644C30</stp>
        <tr r="AD644" s="2"/>
      </tp>
      <tp>
        <v>1.2319</v>
        <stp/>
        <stp>##V3_BDPV12</stp>
        <stp>EURUSD Curncy</stp>
        <stp>PX_YEST_CLOSE</stp>
        <stp>[Crispin Spreadsheet.xlsx]Portfolio!R645C30</stp>
        <tr r="AD645" s="2"/>
      </tp>
      <tp>
        <v>1.2319</v>
        <stp/>
        <stp>##V3_BDPV12</stp>
        <stp>EURUSD Curncy</stp>
        <stp>PX_YEST_CLOSE</stp>
        <stp>[Crispin Spreadsheet.xlsx]Portfolio!R646C30</stp>
        <tr r="AD646" s="2"/>
      </tp>
      <tp>
        <v>1.2319</v>
        <stp/>
        <stp>##V3_BDPV12</stp>
        <stp>EURUSD Curncy</stp>
        <stp>PX_YEST_CLOSE</stp>
        <stp>[Crispin Spreadsheet.xlsx]Portfolio!R647C30</stp>
        <tr r="AD647" s="2"/>
      </tp>
      <tp>
        <v>1.2319</v>
        <stp/>
        <stp>##V3_BDPV12</stp>
        <stp>EURUSD Curncy</stp>
        <stp>PX_YEST_CLOSE</stp>
        <stp>[Crispin Spreadsheet.xlsx]Portfolio!R640C30</stp>
        <tr r="AD640" s="2"/>
      </tp>
      <tp>
        <v>1.2319</v>
        <stp/>
        <stp>##V3_BDPV12</stp>
        <stp>EURUSD Curncy</stp>
        <stp>PX_YEST_CLOSE</stp>
        <stp>[Crispin Spreadsheet.xlsx]Portfolio!R641C30</stp>
        <tr r="AD641" s="2"/>
      </tp>
      <tp>
        <v>1.2319</v>
        <stp/>
        <stp>##V3_BDPV12</stp>
        <stp>EURUSD Curncy</stp>
        <stp>PX_YEST_CLOSE</stp>
        <stp>[Crispin Spreadsheet.xlsx]Portfolio!R642C30</stp>
        <tr r="AD642" s="2"/>
      </tp>
      <tp>
        <v>1.2319</v>
        <stp/>
        <stp>##V3_BDPV12</stp>
        <stp>EURUSD Curncy</stp>
        <stp>PX_YEST_CLOSE</stp>
        <stp>[Crispin Spreadsheet.xlsx]Portfolio!R643C30</stp>
        <tr r="AD643" s="2"/>
      </tp>
      <tp>
        <v>1.2319</v>
        <stp/>
        <stp>##V3_BDPV12</stp>
        <stp>EURUSD Curncy</stp>
        <stp>PX_YEST_CLOSE</stp>
        <stp>[Crispin Spreadsheet.xlsx]Portfolio!R648C30</stp>
        <tr r="AD648" s="2"/>
      </tp>
      <tp>
        <v>1.2319</v>
        <stp/>
        <stp>##V3_BDPV12</stp>
        <stp>EURUSD Curncy</stp>
        <stp>PX_YEST_CLOSE</stp>
        <stp>[Crispin Spreadsheet.xlsx]Portfolio!R649C30</stp>
        <tr r="AD649" s="2"/>
      </tp>
      <tp>
        <v>1.2319</v>
        <stp/>
        <stp>##V3_BDPV12</stp>
        <stp>EURUSD Curncy</stp>
        <stp>PX_YEST_CLOSE</stp>
        <stp>[Crispin Spreadsheet.xlsx]Portfolio!R654C30</stp>
        <tr r="AD654" s="2"/>
      </tp>
      <tp>
        <v>1.2319</v>
        <stp/>
        <stp>##V3_BDPV12</stp>
        <stp>EURUSD Curncy</stp>
        <stp>PX_YEST_CLOSE</stp>
        <stp>[Crispin Spreadsheet.xlsx]Portfolio!R655C30</stp>
        <tr r="AD655" s="2"/>
      </tp>
      <tp>
        <v>1.2319</v>
        <stp/>
        <stp>##V3_BDPV12</stp>
        <stp>EURUSD Curncy</stp>
        <stp>PX_YEST_CLOSE</stp>
        <stp>[Crispin Spreadsheet.xlsx]Portfolio!R656C30</stp>
        <tr r="AD656" s="2"/>
      </tp>
      <tp>
        <v>1.2319</v>
        <stp/>
        <stp>##V3_BDPV12</stp>
        <stp>EURUSD Curncy</stp>
        <stp>PX_YEST_CLOSE</stp>
        <stp>[Crispin Spreadsheet.xlsx]Portfolio!R657C30</stp>
        <tr r="AD657" s="2"/>
      </tp>
      <tp>
        <v>1.2319</v>
        <stp/>
        <stp>##V3_BDPV12</stp>
        <stp>EURUSD Curncy</stp>
        <stp>PX_YEST_CLOSE</stp>
        <stp>[Crispin Spreadsheet.xlsx]Portfolio!R650C30</stp>
        <tr r="AD650" s="2"/>
      </tp>
      <tp>
        <v>1.2319</v>
        <stp/>
        <stp>##V3_BDPV12</stp>
        <stp>EURUSD Curncy</stp>
        <stp>PX_YEST_CLOSE</stp>
        <stp>[Crispin Spreadsheet.xlsx]Portfolio!R651C30</stp>
        <tr r="AD651" s="2"/>
      </tp>
      <tp>
        <v>1.2319</v>
        <stp/>
        <stp>##V3_BDPV12</stp>
        <stp>EURUSD Curncy</stp>
        <stp>PX_YEST_CLOSE</stp>
        <stp>[Crispin Spreadsheet.xlsx]Portfolio!R652C30</stp>
        <tr r="AD652" s="2"/>
      </tp>
      <tp>
        <v>1.2319</v>
        <stp/>
        <stp>##V3_BDPV12</stp>
        <stp>EURUSD Curncy</stp>
        <stp>PX_YEST_CLOSE</stp>
        <stp>[Crispin Spreadsheet.xlsx]Portfolio!R653C30</stp>
        <tr r="AD653" s="2"/>
      </tp>
      <tp>
        <v>1.2319</v>
        <stp/>
        <stp>##V3_BDPV12</stp>
        <stp>EURUSD Curncy</stp>
        <stp>PX_YEST_CLOSE</stp>
        <stp>[Crispin Spreadsheet.xlsx]Portfolio!R658C30</stp>
        <tr r="AD658" s="2"/>
      </tp>
      <tp>
        <v>1.2319</v>
        <stp/>
        <stp>##V3_BDPV12</stp>
        <stp>EURUSD Curncy</stp>
        <stp>PX_YEST_CLOSE</stp>
        <stp>[Crispin Spreadsheet.xlsx]Portfolio!R659C30</stp>
        <tr r="AD659" s="2"/>
      </tp>
      <tp>
        <v>1.2319</v>
        <stp/>
        <stp>##V3_BDPV12</stp>
        <stp>EURUSD Curncy</stp>
        <stp>PX_YEST_CLOSE</stp>
        <stp>[Crispin Spreadsheet.xlsx]Portfolio!R664C30</stp>
        <tr r="AD664" s="2"/>
      </tp>
      <tp>
        <v>1.2319</v>
        <stp/>
        <stp>##V3_BDPV12</stp>
        <stp>EURUSD Curncy</stp>
        <stp>PX_YEST_CLOSE</stp>
        <stp>[Crispin Spreadsheet.xlsx]Portfolio!R665C30</stp>
        <tr r="AD665" s="2"/>
      </tp>
      <tp>
        <v>1.2319</v>
        <stp/>
        <stp>##V3_BDPV12</stp>
        <stp>EURUSD Curncy</stp>
        <stp>PX_YEST_CLOSE</stp>
        <stp>[Crispin Spreadsheet.xlsx]Portfolio!R666C30</stp>
        <tr r="AD666" s="2"/>
      </tp>
      <tp>
        <v>1.2319</v>
        <stp/>
        <stp>##V3_BDPV12</stp>
        <stp>EURUSD Curncy</stp>
        <stp>PX_YEST_CLOSE</stp>
        <stp>[Crispin Spreadsheet.xlsx]Portfolio!R667C30</stp>
        <tr r="AD667" s="2"/>
      </tp>
      <tp>
        <v>1.2319</v>
        <stp/>
        <stp>##V3_BDPV12</stp>
        <stp>EURUSD Curncy</stp>
        <stp>PX_YEST_CLOSE</stp>
        <stp>[Crispin Spreadsheet.xlsx]Portfolio!R660C30</stp>
        <tr r="AD660" s="2"/>
      </tp>
      <tp>
        <v>1.2319</v>
        <stp/>
        <stp>##V3_BDPV12</stp>
        <stp>EURUSD Curncy</stp>
        <stp>PX_YEST_CLOSE</stp>
        <stp>[Crispin Spreadsheet.xlsx]Portfolio!R661C30</stp>
        <tr r="AD661" s="2"/>
      </tp>
      <tp>
        <v>1.2319</v>
        <stp/>
        <stp>##V3_BDPV12</stp>
        <stp>EURUSD Curncy</stp>
        <stp>PX_YEST_CLOSE</stp>
        <stp>[Crispin Spreadsheet.xlsx]Portfolio!R662C30</stp>
        <tr r="AD662" s="2"/>
      </tp>
      <tp>
        <v>1.2319</v>
        <stp/>
        <stp>##V3_BDPV12</stp>
        <stp>EURUSD Curncy</stp>
        <stp>PX_YEST_CLOSE</stp>
        <stp>[Crispin Spreadsheet.xlsx]Portfolio!R663C30</stp>
        <tr r="AD663" s="2"/>
      </tp>
      <tp>
        <v>1.2319</v>
        <stp/>
        <stp>##V3_BDPV12</stp>
        <stp>EURUSD Curncy</stp>
        <stp>PX_YEST_CLOSE</stp>
        <stp>[Crispin Spreadsheet.xlsx]Portfolio!R668C30</stp>
        <tr r="AD668" s="2"/>
      </tp>
      <tp>
        <v>1.2319</v>
        <stp/>
        <stp>##V3_BDPV12</stp>
        <stp>EURUSD Curncy</stp>
        <stp>PX_YEST_CLOSE</stp>
        <stp>[Crispin Spreadsheet.xlsx]Portfolio!R669C30</stp>
        <tr r="AD669" s="2"/>
      </tp>
      <tp>
        <v>1.2319</v>
        <stp/>
        <stp>##V3_BDPV12</stp>
        <stp>EURUSD Curncy</stp>
        <stp>PX_YEST_CLOSE</stp>
        <stp>[Crispin Spreadsheet.xlsx]Portfolio!R674C30</stp>
        <tr r="AD674" s="2"/>
      </tp>
      <tp>
        <v>1.2319</v>
        <stp/>
        <stp>##V3_BDPV12</stp>
        <stp>EURUSD Curncy</stp>
        <stp>PX_YEST_CLOSE</stp>
        <stp>[Crispin Spreadsheet.xlsx]Portfolio!R675C30</stp>
        <tr r="AD675" s="2"/>
      </tp>
      <tp>
        <v>1.2319</v>
        <stp/>
        <stp>##V3_BDPV12</stp>
        <stp>EURUSD Curncy</stp>
        <stp>PX_YEST_CLOSE</stp>
        <stp>[Crispin Spreadsheet.xlsx]Portfolio!R676C30</stp>
        <tr r="AD676" s="2"/>
      </tp>
      <tp>
        <v>1.2319</v>
        <stp/>
        <stp>##V3_BDPV12</stp>
        <stp>EURUSD Curncy</stp>
        <stp>PX_YEST_CLOSE</stp>
        <stp>[Crispin Spreadsheet.xlsx]Portfolio!R677C30</stp>
        <tr r="AD677" s="2"/>
      </tp>
      <tp>
        <v>1.2319</v>
        <stp/>
        <stp>##V3_BDPV12</stp>
        <stp>EURUSD Curncy</stp>
        <stp>PX_YEST_CLOSE</stp>
        <stp>[Crispin Spreadsheet.xlsx]Portfolio!R670C30</stp>
        <tr r="AD670" s="2"/>
      </tp>
      <tp>
        <v>1.2319</v>
        <stp/>
        <stp>##V3_BDPV12</stp>
        <stp>EURUSD Curncy</stp>
        <stp>PX_YEST_CLOSE</stp>
        <stp>[Crispin Spreadsheet.xlsx]Portfolio!R671C30</stp>
        <tr r="AD671" s="2"/>
      </tp>
      <tp>
        <v>1.2319</v>
        <stp/>
        <stp>##V3_BDPV12</stp>
        <stp>EURUSD Curncy</stp>
        <stp>PX_YEST_CLOSE</stp>
        <stp>[Crispin Spreadsheet.xlsx]Portfolio!R672C30</stp>
        <tr r="AD672" s="2"/>
      </tp>
      <tp>
        <v>1.2319</v>
        <stp/>
        <stp>##V3_BDPV12</stp>
        <stp>EURUSD Curncy</stp>
        <stp>PX_YEST_CLOSE</stp>
        <stp>[Crispin Spreadsheet.xlsx]Portfolio!R673C30</stp>
        <tr r="AD673" s="2"/>
      </tp>
      <tp>
        <v>1.2319</v>
        <stp/>
        <stp>##V3_BDPV12</stp>
        <stp>EURUSD Curncy</stp>
        <stp>PX_YEST_CLOSE</stp>
        <stp>[Crispin Spreadsheet.xlsx]Portfolio!R678C30</stp>
        <tr r="AD678" s="2"/>
      </tp>
      <tp>
        <v>1.2319</v>
        <stp/>
        <stp>##V3_BDPV12</stp>
        <stp>EURUSD Curncy</stp>
        <stp>PX_YEST_CLOSE</stp>
        <stp>[Crispin Spreadsheet.xlsx]Portfolio!R679C30</stp>
        <tr r="AD679" s="2"/>
      </tp>
      <tp>
        <v>1.2319</v>
        <stp/>
        <stp>##V3_BDPV12</stp>
        <stp>EURUSD Curncy</stp>
        <stp>PX_YEST_CLOSE</stp>
        <stp>[Crispin Spreadsheet.xlsx]Portfolio!R684C30</stp>
        <tr r="AD684" s="2"/>
      </tp>
      <tp>
        <v>1.2319</v>
        <stp/>
        <stp>##V3_BDPV12</stp>
        <stp>EURUSD Curncy</stp>
        <stp>PX_YEST_CLOSE</stp>
        <stp>[Crispin Spreadsheet.xlsx]Portfolio!R685C30</stp>
        <tr r="AD685" s="2"/>
      </tp>
      <tp>
        <v>1.2319</v>
        <stp/>
        <stp>##V3_BDPV12</stp>
        <stp>EURUSD Curncy</stp>
        <stp>PX_YEST_CLOSE</stp>
        <stp>[Crispin Spreadsheet.xlsx]Portfolio!R686C30</stp>
        <tr r="AD686" s="2"/>
      </tp>
      <tp>
        <v>1.2319</v>
        <stp/>
        <stp>##V3_BDPV12</stp>
        <stp>EURUSD Curncy</stp>
        <stp>PX_YEST_CLOSE</stp>
        <stp>[Crispin Spreadsheet.xlsx]Portfolio!R687C30</stp>
        <tr r="AD687" s="2"/>
      </tp>
      <tp>
        <v>1.2319</v>
        <stp/>
        <stp>##V3_BDPV12</stp>
        <stp>EURUSD Curncy</stp>
        <stp>PX_YEST_CLOSE</stp>
        <stp>[Crispin Spreadsheet.xlsx]Portfolio!R680C30</stp>
        <tr r="AD680" s="2"/>
      </tp>
      <tp>
        <v>1.2319</v>
        <stp/>
        <stp>##V3_BDPV12</stp>
        <stp>EURUSD Curncy</stp>
        <stp>PX_YEST_CLOSE</stp>
        <stp>[Crispin Spreadsheet.xlsx]Portfolio!R681C30</stp>
        <tr r="AD681" s="2"/>
      </tp>
      <tp>
        <v>1.2319</v>
        <stp/>
        <stp>##V3_BDPV12</stp>
        <stp>EURUSD Curncy</stp>
        <stp>PX_YEST_CLOSE</stp>
        <stp>[Crispin Spreadsheet.xlsx]Portfolio!R682C30</stp>
        <tr r="AD682" s="2"/>
      </tp>
      <tp>
        <v>1.2319</v>
        <stp/>
        <stp>##V3_BDPV12</stp>
        <stp>EURUSD Curncy</stp>
        <stp>PX_YEST_CLOSE</stp>
        <stp>[Crispin Spreadsheet.xlsx]Portfolio!R683C30</stp>
        <tr r="AD683" s="2"/>
      </tp>
      <tp>
        <v>1.2319</v>
        <stp/>
        <stp>##V3_BDPV12</stp>
        <stp>EURUSD Curncy</stp>
        <stp>PX_YEST_CLOSE</stp>
        <stp>[Crispin Spreadsheet.xlsx]Portfolio!R688C30</stp>
        <tr r="AD688" s="2"/>
      </tp>
      <tp>
        <v>1.2319</v>
        <stp/>
        <stp>##V3_BDPV12</stp>
        <stp>EURUSD Curncy</stp>
        <stp>PX_YEST_CLOSE</stp>
        <stp>[Crispin Spreadsheet.xlsx]Portfolio!R689C30</stp>
        <tr r="AD689" s="2"/>
      </tp>
      <tp>
        <v>1.2319</v>
        <stp/>
        <stp>##V3_BDPV12</stp>
        <stp>EURUSD Curncy</stp>
        <stp>PX_YEST_CLOSE</stp>
        <stp>[Crispin Spreadsheet.xlsx]Portfolio!R694C30</stp>
        <tr r="AD694" s="2"/>
      </tp>
      <tp>
        <v>1.2319</v>
        <stp/>
        <stp>##V3_BDPV12</stp>
        <stp>EURUSD Curncy</stp>
        <stp>PX_YEST_CLOSE</stp>
        <stp>[Crispin Spreadsheet.xlsx]Portfolio!R695C30</stp>
        <tr r="AD695" s="2"/>
      </tp>
      <tp>
        <v>1.2319</v>
        <stp/>
        <stp>##V3_BDPV12</stp>
        <stp>EURUSD Curncy</stp>
        <stp>PX_YEST_CLOSE</stp>
        <stp>[Crispin Spreadsheet.xlsx]Portfolio!R696C30</stp>
        <tr r="AD696" s="2"/>
      </tp>
      <tp>
        <v>1.2319</v>
        <stp/>
        <stp>##V3_BDPV12</stp>
        <stp>EURUSD Curncy</stp>
        <stp>PX_YEST_CLOSE</stp>
        <stp>[Crispin Spreadsheet.xlsx]Portfolio!R697C30</stp>
        <tr r="AD697" s="2"/>
      </tp>
      <tp>
        <v>1.2319</v>
        <stp/>
        <stp>##V3_BDPV12</stp>
        <stp>EURUSD Curncy</stp>
        <stp>PX_YEST_CLOSE</stp>
        <stp>[Crispin Spreadsheet.xlsx]Portfolio!R690C30</stp>
        <tr r="AD690" s="2"/>
      </tp>
      <tp>
        <v>1.2319</v>
        <stp/>
        <stp>##V3_BDPV12</stp>
        <stp>EURUSD Curncy</stp>
        <stp>PX_YEST_CLOSE</stp>
        <stp>[Crispin Spreadsheet.xlsx]Portfolio!R691C30</stp>
        <tr r="AD691" s="2"/>
      </tp>
      <tp>
        <v>1.2319</v>
        <stp/>
        <stp>##V3_BDPV12</stp>
        <stp>EURUSD Curncy</stp>
        <stp>PX_YEST_CLOSE</stp>
        <stp>[Crispin Spreadsheet.xlsx]Portfolio!R692C30</stp>
        <tr r="AD692" s="2"/>
      </tp>
      <tp>
        <v>1.2319</v>
        <stp/>
        <stp>##V3_BDPV12</stp>
        <stp>EURUSD Curncy</stp>
        <stp>PX_YEST_CLOSE</stp>
        <stp>[Crispin Spreadsheet.xlsx]Portfolio!R693C30</stp>
        <tr r="AD693" s="2"/>
      </tp>
      <tp>
        <v>1.2319</v>
        <stp/>
        <stp>##V3_BDPV12</stp>
        <stp>EURUSD Curncy</stp>
        <stp>PX_YEST_CLOSE</stp>
        <stp>[Crispin Spreadsheet.xlsx]Portfolio!R698C30</stp>
        <tr r="AD698" s="2"/>
      </tp>
      <tp>
        <v>1.2319</v>
        <stp/>
        <stp>##V3_BDPV12</stp>
        <stp>EURUSD Curncy</stp>
        <stp>PX_YEST_CLOSE</stp>
        <stp>[Crispin Spreadsheet.xlsx]Portfolio!R699C30</stp>
        <tr r="AD699" s="2"/>
      </tp>
      <tp>
        <v>1.2319</v>
        <stp/>
        <stp>##V3_BDPV12</stp>
        <stp>EURUSD Curncy</stp>
        <stp>PX_YEST_CLOSE</stp>
        <stp>[Crispin Spreadsheet.xlsx]Portfolio!R700C30</stp>
        <tr r="AD700" s="2"/>
      </tp>
      <tp>
        <v>1.2319</v>
        <stp/>
        <stp>##V3_BDPV12</stp>
        <stp>EURUSD Curncy</stp>
        <stp>PX_YEST_CLOSE</stp>
        <stp>[Crispin Spreadsheet.xlsx]Portfolio!R701C30</stp>
        <tr r="AD701" s="2"/>
      </tp>
      <tp>
        <v>1.2319</v>
        <stp/>
        <stp>##V3_BDPV12</stp>
        <stp>EURUSD Curncy</stp>
        <stp>PX_YEST_CLOSE</stp>
        <stp>[Crispin Spreadsheet.xlsx]Portfolio!R702C30</stp>
        <tr r="AD702" s="2"/>
      </tp>
      <tp>
        <v>1.2319</v>
        <stp/>
        <stp>##V3_BDPV12</stp>
        <stp>EURUSD Curncy</stp>
        <stp>PX_YEST_CLOSE</stp>
        <stp>[Crispin Spreadsheet.xlsx]Portfolio!R703C30</stp>
        <tr r="AD703" s="2"/>
      </tp>
      <tp>
        <v>1.2319</v>
        <stp/>
        <stp>##V3_BDPV12</stp>
        <stp>EURUSD Curncy</stp>
        <stp>PX_YEST_CLOSE</stp>
        <stp>[Crispin Spreadsheet.xlsx]Portfolio!R708C30</stp>
        <tr r="AD708" s="2"/>
      </tp>
      <tp>
        <v>1.2319</v>
        <stp/>
        <stp>##V3_BDPV12</stp>
        <stp>EURUSD Curncy</stp>
        <stp>PX_YEST_CLOSE</stp>
        <stp>[Crispin Spreadsheet.xlsx]Portfolio!R712C30</stp>
        <tr r="AD712" s="2"/>
      </tp>
      <tp>
        <v>1.2319</v>
        <stp/>
        <stp>##V3_BDPV12</stp>
        <stp>EURUSD Curncy</stp>
        <stp>PX_YEST_CLOSE</stp>
        <stp>[Crispin Spreadsheet.xlsx]Portfolio!R718C30</stp>
        <tr r="AD718" s="2"/>
      </tp>
      <tp>
        <v>1.2319</v>
        <stp/>
        <stp>##V3_BDPV12</stp>
        <stp>EURUSD Curncy</stp>
        <stp>PX_YEST_CLOSE</stp>
        <stp>[Crispin Spreadsheet.xlsx]Portfolio!R719C30</stp>
        <tr r="AD719" s="2"/>
      </tp>
      <tp>
        <v>1.2319</v>
        <stp/>
        <stp>##V3_BDPV12</stp>
        <stp>EURUSD Curncy</stp>
        <stp>PX_YEST_CLOSE</stp>
        <stp>[Crispin Spreadsheet.xlsx]Portfolio!R724C30</stp>
        <tr r="AD724" s="2"/>
      </tp>
      <tp>
        <v>1.2319</v>
        <stp/>
        <stp>##V3_BDPV12</stp>
        <stp>EURUSD Curncy</stp>
        <stp>PX_YEST_CLOSE</stp>
        <stp>[Crispin Spreadsheet.xlsx]Portfolio!R721C30</stp>
        <tr r="AD721" s="2"/>
      </tp>
      <tp>
        <v>1.2319</v>
        <stp/>
        <stp>##V3_BDPV12</stp>
        <stp>EURUSD Curncy</stp>
        <stp>PX_YEST_CLOSE</stp>
        <stp>[Crispin Spreadsheet.xlsx]Portfolio!R722C30</stp>
        <tr r="AD722" s="2"/>
      </tp>
      <tp>
        <v>1.2319</v>
        <stp/>
        <stp>##V3_BDPV12</stp>
        <stp>EURUSD Curncy</stp>
        <stp>PX_YEST_CLOSE</stp>
        <stp>[Crispin Spreadsheet.xlsx]Portfolio!R723C30</stp>
        <tr r="AD723" s="2"/>
      </tp>
      <tp>
        <v>1.2319</v>
        <stp/>
        <stp>##V3_BDPV12</stp>
        <stp>EURUSD Curncy</stp>
        <stp>PX_YEST_CLOSE</stp>
        <stp>[Crispin Spreadsheet.xlsx]Portfolio!R734C30</stp>
        <tr r="AD734" s="2"/>
      </tp>
      <tp>
        <v>1.2319</v>
        <stp/>
        <stp>##V3_BDPV12</stp>
        <stp>EURUSD Curncy</stp>
        <stp>PX_YEST_CLOSE</stp>
        <stp>[Crispin Spreadsheet.xlsx]Portfolio!R738C30</stp>
        <tr r="AD738" s="2"/>
      </tp>
      <tp>
        <v>1.2319</v>
        <stp/>
        <stp>##V3_BDPV12</stp>
        <stp>EURUSD Curncy</stp>
        <stp>PX_YEST_CLOSE</stp>
        <stp>[Crispin Spreadsheet.xlsx]Portfolio!R739C30</stp>
        <tr r="AD739" s="2"/>
      </tp>
      <tp>
        <v>1.2319</v>
        <stp/>
        <stp>##V3_BDPV12</stp>
        <stp>EURUSD Curncy</stp>
        <stp>PX_YEST_CLOSE</stp>
        <stp>[Crispin Spreadsheet.xlsx]Portfolio!R745C30</stp>
        <tr r="AD745" s="2"/>
      </tp>
      <tp>
        <v>1.2319</v>
        <stp/>
        <stp>##V3_BDPV12</stp>
        <stp>EURUSD Curncy</stp>
        <stp>PX_YEST_CLOSE</stp>
        <stp>[Crispin Spreadsheet.xlsx]Portfolio!R746C30</stp>
        <tr r="AD746" s="2"/>
      </tp>
      <tp>
        <v>1.2319</v>
        <stp/>
        <stp>##V3_BDPV12</stp>
        <stp>EURUSD Curncy</stp>
        <stp>PX_YEST_CLOSE</stp>
        <stp>[Crispin Spreadsheet.xlsx]Portfolio!R740C30</stp>
        <tr r="AD740" s="2"/>
      </tp>
      <tp>
        <v>1.2319</v>
        <stp/>
        <stp>##V3_BDPV12</stp>
        <stp>EURUSD Curncy</stp>
        <stp>PX_YEST_CLOSE</stp>
        <stp>[Crispin Spreadsheet.xlsx]Portfolio!R754C30</stp>
        <tr r="AD754" s="2"/>
      </tp>
      <tp>
        <v>1.2319</v>
        <stp/>
        <stp>##V3_BDPV12</stp>
        <stp>EURUSD Curncy</stp>
        <stp>PX_YEST_CLOSE</stp>
        <stp>[Crispin Spreadsheet.xlsx]Portfolio!R755C30</stp>
        <tr r="AD755" s="2"/>
      </tp>
      <tp>
        <v>1.2319</v>
        <stp/>
        <stp>##V3_BDPV12</stp>
        <stp>EURUSD Curncy</stp>
        <stp>PX_YEST_CLOSE</stp>
        <stp>[Crispin Spreadsheet.xlsx]Portfolio!R757C30</stp>
        <tr r="AD757" s="2"/>
      </tp>
      <tp>
        <v>1.2319</v>
        <stp/>
        <stp>##V3_BDPV12</stp>
        <stp>EURUSD Curncy</stp>
        <stp>PX_YEST_CLOSE</stp>
        <stp>[Crispin Spreadsheet.xlsx]Portfolio!R750C30</stp>
        <tr r="AD750" s="2"/>
      </tp>
      <tp>
        <v>1.2319</v>
        <stp/>
        <stp>##V3_BDPV12</stp>
        <stp>EURUSD Curncy</stp>
        <stp>PX_YEST_CLOSE</stp>
        <stp>[Crispin Spreadsheet.xlsx]Portfolio!R753C30</stp>
        <tr r="AD753" s="2"/>
      </tp>
      <tp>
        <v>1.2319</v>
        <stp/>
        <stp>##V3_BDPV12</stp>
        <stp>EURUSD Curncy</stp>
        <stp>PX_YEST_CLOSE</stp>
        <stp>[Crispin Spreadsheet.xlsx]Portfolio!R758C30</stp>
        <tr r="AD758" s="2"/>
      </tp>
      <tp>
        <v>1.2319</v>
        <stp/>
        <stp>##V3_BDPV12</stp>
        <stp>EURUSD Curncy</stp>
        <stp>PX_YEST_CLOSE</stp>
        <stp>[Crispin Spreadsheet.xlsx]Portfolio!R759C30</stp>
        <tr r="AD759" s="2"/>
      </tp>
      <tp>
        <v>1.2319</v>
        <stp/>
        <stp>##V3_BDPV12</stp>
        <stp>EURUSD Curncy</stp>
        <stp>PX_YEST_CLOSE</stp>
        <stp>[Crispin Spreadsheet.xlsx]Portfolio!R765C30</stp>
        <tr r="AD765" s="2"/>
      </tp>
      <tp>
        <v>1.2319</v>
        <stp/>
        <stp>##V3_BDPV12</stp>
        <stp>EURUSD Curncy</stp>
        <stp>PX_YEST_CLOSE</stp>
        <stp>[Crispin Spreadsheet.xlsx]Portfolio!R766C30</stp>
        <tr r="AD766" s="2"/>
      </tp>
      <tp>
        <v>1.2319</v>
        <stp/>
        <stp>##V3_BDPV12</stp>
        <stp>EURUSD Curncy</stp>
        <stp>PX_YEST_CLOSE</stp>
        <stp>[Crispin Spreadsheet.xlsx]Portfolio!R760C30</stp>
        <tr r="AD760" s="2"/>
      </tp>
      <tp>
        <v>1.2319</v>
        <stp/>
        <stp>##V3_BDPV12</stp>
        <stp>EURUSD Curncy</stp>
        <stp>PX_YEST_CLOSE</stp>
        <stp>[Crispin Spreadsheet.xlsx]Portfolio!R762C30</stp>
        <tr r="AD762" s="2"/>
      </tp>
      <tp>
        <v>1.2319</v>
        <stp/>
        <stp>##V3_BDPV12</stp>
        <stp>EURUSD Curncy</stp>
        <stp>PX_YEST_CLOSE</stp>
        <stp>[Crispin Spreadsheet.xlsx]Portfolio!R774C30</stp>
        <tr r="AD774" s="2"/>
      </tp>
      <tp>
        <v>1.2319</v>
        <stp/>
        <stp>##V3_BDPV12</stp>
        <stp>EURUSD Curncy</stp>
        <stp>PX_YEST_CLOSE</stp>
        <stp>[Crispin Spreadsheet.xlsx]Portfolio!R776C30</stp>
        <tr r="AD776" s="2"/>
      </tp>
      <tp>
        <v>1.2319</v>
        <stp/>
        <stp>##V3_BDPV12</stp>
        <stp>EURUSD Curncy</stp>
        <stp>PX_YEST_CLOSE</stp>
        <stp>[Crispin Spreadsheet.xlsx]Portfolio!R777C30</stp>
        <tr r="AD777" s="2"/>
      </tp>
      <tp>
        <v>1.2319</v>
        <stp/>
        <stp>##V3_BDPV12</stp>
        <stp>EURUSD Curncy</stp>
        <stp>PX_YEST_CLOSE</stp>
        <stp>[Crispin Spreadsheet.xlsx]Portfolio!R771C30</stp>
        <tr r="AD771" s="2"/>
      </tp>
      <tp>
        <v>1.2319</v>
        <stp/>
        <stp>##V3_BDPV12</stp>
        <stp>EURUSD Curncy</stp>
        <stp>PX_YEST_CLOSE</stp>
        <stp>[Crispin Spreadsheet.xlsx]Portfolio!R778C30</stp>
        <tr r="AD778" s="2"/>
      </tp>
      <tp>
        <v>1.2319</v>
        <stp/>
        <stp>##V3_BDPV12</stp>
        <stp>EURUSD Curncy</stp>
        <stp>PX_YEST_CLOSE</stp>
        <stp>[Crispin Spreadsheet.xlsx]Portfolio!R779C30</stp>
        <tr r="AD779" s="2"/>
      </tp>
      <tp>
        <v>1.2319</v>
        <stp/>
        <stp>##V3_BDPV12</stp>
        <stp>EURUSD Curncy</stp>
        <stp>PX_YEST_CLOSE</stp>
        <stp>[Crispin Spreadsheet.xlsx]Portfolio!R784C30</stp>
        <tr r="AD784" s="2"/>
      </tp>
      <tp>
        <v>1.2319</v>
        <stp/>
        <stp>##V3_BDPV12</stp>
        <stp>EURUSD Curncy</stp>
        <stp>PX_YEST_CLOSE</stp>
        <stp>[Crispin Spreadsheet.xlsx]Portfolio!R780C30</stp>
        <tr r="AD780" s="2"/>
      </tp>
      <tp>
        <v>1.2319</v>
        <stp/>
        <stp>##V3_BDPV12</stp>
        <stp>EURUSD Curncy</stp>
        <stp>PX_YEST_CLOSE</stp>
        <stp>[Crispin Spreadsheet.xlsx]Portfolio!R781C30</stp>
        <tr r="AD781" s="2"/>
      </tp>
      <tp>
        <v>1.2319</v>
        <stp/>
        <stp>##V3_BDPV12</stp>
        <stp>EURUSD Curncy</stp>
        <stp>PX_YEST_CLOSE</stp>
        <stp>[Crispin Spreadsheet.xlsx]Portfolio!R782C30</stp>
        <tr r="AD782" s="2"/>
      </tp>
      <tp>
        <v>1.2319</v>
        <stp/>
        <stp>##V3_BDPV12</stp>
        <stp>EURUSD Curncy</stp>
        <stp>PX_YEST_CLOSE</stp>
        <stp>[Crispin Spreadsheet.xlsx]Portfolio!R783C30</stp>
        <tr r="AD783" s="2"/>
      </tp>
      <tp>
        <v>1.2319</v>
        <stp/>
        <stp>##V3_BDPV12</stp>
        <stp>EURUSD Curncy</stp>
        <stp>PX_YEST_CLOSE</stp>
        <stp>[Crispin Spreadsheet.xlsx]Portfolio!R788C30</stp>
        <tr r="AD788" s="2"/>
      </tp>
      <tp>
        <v>1.2319</v>
        <stp/>
        <stp>##V3_BDPV12</stp>
        <stp>EURUSD Curncy</stp>
        <stp>PX_YEST_CLOSE</stp>
        <stp>[Crispin Spreadsheet.xlsx]Portfolio!R789C30</stp>
        <tr r="AD789" s="2"/>
      </tp>
      <tp>
        <v>13.925000000000001</v>
        <stp/>
        <stp>##V3_BDHV12</stp>
        <stp>ORA FP Equity</stp>
        <stp>PX_CLOSE_1D</stp>
        <stp>07/03/2018</stp>
        <stp>07/03/2018</stp>
        <stp>[Crispin Spreadsheet.xlsx]Portfolio!R107C26</stp>
        <tr r="Z107" s="2"/>
      </tp>
      <tp>
        <v>120.8</v>
        <stp/>
        <stp>##V3_BDHV12</stp>
        <stp>EIG LN Equity</stp>
        <stp>PX_CLOSE_1D</stp>
        <stp>07/03/2018</stp>
        <stp>07/03/2018</stp>
        <stp>[Crispin Spreadsheet.xlsx]Portfolio!R451C26</stp>
        <tr r="Z451" s="2"/>
      </tp>
      <tp>
        <v>166.05</v>
        <stp/>
        <stp>##V3_BDHV12</stp>
        <stp>EMG LN Equity</stp>
        <stp>PX_CLOSE_1D</stp>
        <stp>07/03/2018</stp>
        <stp>07/03/2018</stp>
        <stp>[Crispin Spreadsheet.xlsx]Portfolio!R503C26</stp>
        <tr r="Z503" s="2"/>
      </tp>
      <tp>
        <v>603.20000000000005</v>
        <stp/>
        <stp>##V3_BDHV12</stp>
        <stp>ECM LN Equity</stp>
        <stp>PX_CLOSE_1D</stp>
        <stp>07/03/2018</stp>
        <stp>07/03/2018</stp>
        <stp>[Crispin Spreadsheet.xlsx]Portfolio!R452C26</stp>
        <tr r="Z452" s="2"/>
      </tp>
      <tp>
        <v>6</v>
        <stp/>
        <stp>##V3_BDHV12</stp>
        <stp>EDR LN Equity</stp>
        <stp>PX_CLOSE_1D</stp>
        <stp>07/03/2018</stp>
        <stp>07/03/2018</stp>
        <stp>[Crispin Spreadsheet.xlsx]Portfolio!R450C26</stp>
        <tr r="Z450" s="2"/>
      </tp>
      <tp>
        <v>1552.5</v>
        <stp/>
        <stp>##V3_BDHV12</stp>
        <stp>EZJ LN Equity</stp>
        <stp>PX_CLOSE_1D</stp>
        <stp>07/03/2018</stp>
        <stp>07/03/2018</stp>
        <stp>[Crispin Spreadsheet.xlsx]Portfolio!R449C26</stp>
        <tr r="Z449" s="2"/>
      </tp>
      <tp>
        <v>9.33</v>
        <stp/>
        <stp>##V3_BDHV12</stp>
        <stp>GOGO US Equity</stp>
        <stp>PX_CLOSE_1D</stp>
        <stp>07/03/2018</stp>
        <stp>07/03/2018</stp>
        <stp>[Crispin Spreadsheet.xlsx]Portfolio!R636C26</stp>
        <tr r="Z636" s="2"/>
      </tp>
      <tp>
        <v>2157</v>
        <stp/>
        <stp>##V3_BDHV12</stp>
        <stp>GIVN SW Equity</stp>
        <stp>PX_CLOSE_1D</stp>
        <stp>07/03/2018</stp>
        <stp>07/03/2018</stp>
        <stp>[Crispin Spreadsheet.xlsx]Portfolio!R378C26</stp>
        <tr r="Z378" s="2"/>
      </tp>
      <tp>
        <v>687</v>
        <stp/>
        <stp>##V3_BDHV12</stp>
        <stp>BVIC LN Equity</stp>
        <stp>PX_CLOSE_1D</stp>
        <stp>07/03/2018</stp>
        <stp>07/03/2018</stp>
        <stp>[Crispin Spreadsheet.xlsx]Portfolio!R423C26</stp>
        <tr r="Z423" s="2"/>
      </tp>
      <tp>
        <v>19.25</v>
        <stp/>
        <stp>##V3_BDHV12</stp>
        <stp>COTY US Equity</stp>
        <stp>PX_CLOSE_1D</stp>
        <stp>07/03/2018</stp>
        <stp>07/03/2018</stp>
        <stp>[Crispin Spreadsheet.xlsx]Portfolio!R616C26</stp>
        <tr r="Z616" s="2"/>
      </tp>
      <tp>
        <v>0.7238</v>
        <stp/>
        <stp>##V3_BDPV12</stp>
        <stp>USDGBP Curncy</stp>
        <stp>PX_YEST_CLOSE</stp>
        <stp>[Crispin Spreadsheet.xlsx]Portfolio!R801C30</stp>
        <tr r="AD801" s="2"/>
      </tp>
      <tp>
        <v>4.7195999999999998</v>
        <stp/>
        <stp>##V3_BDPV12</stp>
        <stp>EURTRY Curncy</stp>
        <stp>PX_YEST_CLOSE</stp>
        <stp>[Crispin Spreadsheet.xlsx]Portfolio!R394C30</stp>
        <tr r="AD394" s="2"/>
      </tp>
      <tp>
        <v>0.7238</v>
        <stp/>
        <stp>##V3_BDPV12</stp>
        <stp>USDGBP Curncy</stp>
        <stp>PX_YEST_CLOSE</stp>
        <stp>[Crispin Spreadsheet.xlsx]Portfolio!R796C30</stp>
        <tr r="AD796" s="2"/>
      </tp>
      <tp>
        <v>4.0262000000000002</v>
        <stp/>
        <stp>##V3_BDPV12</stp>
        <stp>EURBRL Curncy</stp>
        <stp>PX_YEST_CLOSE</stp>
        <stp>[Crispin Spreadsheet.xlsx]Portfolio!R769C30</stp>
        <tr r="AD769" s="2"/>
      </tp>
      <tp>
        <v>304.3</v>
        <stp/>
        <stp>##V3_BDHV12</stp>
        <stp>DOM LN Equity</stp>
        <stp>PX_CLOSE_1D</stp>
        <stp>07/03/2018</stp>
        <stp>07/03/2018</stp>
        <stp>[Crispin Spreadsheet.xlsx]Portfolio!R447C26</stp>
        <tr r="Z447" s="2"/>
      </tp>
      <tp>
        <v>542</v>
        <stp/>
        <stp>##V3_BDHV12</stp>
        <stp>DCG LN Equity</stp>
        <stp>PX_CLOSE_1D</stp>
        <stp>07/03/2018</stp>
        <stp>07/03/2018</stp>
        <stp>[Crispin Spreadsheet.xlsx]Portfolio!R442C26</stp>
        <tr r="Z442" s="2"/>
      </tp>
      <tp>
        <v>6740</v>
        <stp/>
        <stp>##V3_BDHV12</stp>
        <stp>DCC LN Equity</stp>
        <stp>PX_CLOSE_1D</stp>
        <stp>07/03/2018</stp>
        <stp>07/03/2018</stp>
        <stp>[Crispin Spreadsheet.xlsx]Portfolio!R443C26</stp>
        <tr r="Z443" s="2"/>
      </tp>
      <tp>
        <v>194.9</v>
        <stp/>
        <stp>##V3_BDHV12</stp>
        <stp>DC/ LN Equity</stp>
        <stp>PX_CLOSE_1D</stp>
        <stp>07/03/2018</stp>
        <stp>07/03/2018</stp>
        <stp>[Crispin Spreadsheet.xlsx]Portfolio!R446C26</stp>
        <tr r="Z446" s="2"/>
      </tp>
      <tp>
        <v>27.88</v>
        <stp/>
        <stp>##V3_BDHV12</stp>
        <stp>DEB LN Equity</stp>
        <stp>PX_CLOSE_1D</stp>
        <stp>07/03/2018</stp>
        <stp>07/03/2018</stp>
        <stp>[Crispin Spreadsheet.xlsx]Portfolio!R444C26</stp>
        <tr r="Z444" s="2"/>
      </tp>
      <tp>
        <v>14.24</v>
        <stp/>
        <stp>##V3_BDHV12</stp>
        <stp>ACE IM Equity</stp>
        <stp>PX_CLOSE_1D</stp>
        <stp>07/03/2018</stp>
        <stp>07/03/2018</stp>
        <stp>[Crispin Spreadsheet.xlsx]Portfolio!R214C26</stp>
        <tr r="Z214" s="2"/>
      </tp>
      <tp>
        <v>2389</v>
        <stp/>
        <stp>##V3_BDHV12</stp>
        <stp>DGE LN Equity</stp>
        <stp>PX_CLOSE_1D</stp>
        <stp>07/03/2018</stp>
        <stp>07/03/2018</stp>
        <stp>[Crispin Spreadsheet.xlsx]Portfolio!R445C26</stp>
        <tr r="Z445" s="2"/>
      </tp>
      <tp>
        <v>12.23</v>
        <stp/>
        <stp>##V3_BDHV12</stp>
        <stp>FUR NA Equity</stp>
        <stp>PX_CLOSE_1D</stp>
        <stp>07/03/2018</stp>
        <stp>07/03/2018</stp>
        <stp>[Crispin Spreadsheet.xlsx]Portfolio!R295C26</stp>
        <tr r="Z295" s="2"/>
      </tp>
      <tp>
        <v>34.979999999999997</v>
        <stp/>
        <stp>##V3_BDHV12</stp>
        <stp>FRO NO Equity</stp>
        <stp>PX_CLOSE_1D</stp>
        <stp>07/03/2018</stp>
        <stp>07/03/2018</stp>
        <stp>[Crispin Spreadsheet.xlsx]Portfolio!R744C26</stp>
        <tr r="Z744" s="2"/>
      </tp>
      <tp>
        <v>276.8</v>
        <stp/>
        <stp>##V3_BDHV12</stp>
        <stp>DRX LN Equity</stp>
        <stp>PX_CLOSE_1D</stp>
        <stp>07/03/2018</stp>
        <stp>07/03/2018</stp>
        <stp>[Crispin Spreadsheet.xlsx]Portfolio!R448C26</stp>
        <tr r="Z448" s="2"/>
      </tp>
      <tp>
        <v>34.979999999999997</v>
        <stp/>
        <stp>##V3_BDHV12</stp>
        <stp>FRO NO Equity</stp>
        <stp>PX_CLOSE_1D</stp>
        <stp>07/03/2018</stp>
        <stp>07/03/2018</stp>
        <stp>[Crispin Spreadsheet.xlsx]Portfolio!R309C26</stp>
        <tr r="Z309" s="2"/>
      </tp>
      <tp>
        <v>814</v>
        <stp/>
        <stp>##V3_BDHV12</stp>
        <stp>DTG LN Equity</stp>
        <stp>PX_CLOSE_1D</stp>
        <stp>07/03/2018</stp>
        <stp>07/03/2018</stp>
        <stp>[Crispin Spreadsheet.xlsx]Portfolio!R741C26</stp>
        <tr r="Z741" s="2"/>
      </tp>
      <tp>
        <v>36.880000000000003</v>
        <stp/>
        <stp>##V3_BDHV12</stp>
        <stp>NRE1V FH Equity</stp>
        <stp>PX_CLOSE_1D</stp>
        <stp>07/03/2018</stp>
        <stp>07/03/2018</stp>
        <stp>[Crispin Spreadsheet.xlsx]Portfolio!R70C26</stp>
        <tr r="Z70" s="2"/>
      </tp>
      <tp>
        <v>380</v>
        <stp/>
        <stp>##V3_BDHV12</stp>
        <stp>AUTO LN Equity</stp>
        <stp>PX_CLOSE_1D</stp>
        <stp>07/03/2018</stp>
        <stp>07/03/2018</stp>
        <stp>[Crispin Spreadsheet.xlsx]Portfolio!R411C26</stp>
        <tr r="Z411" s="2"/>
      </tp>
      <tp>
        <v>235.76</v>
        <stp/>
        <stp>##V3_BDHV12</stp>
        <stp>ILMN US Equity</stp>
        <stp>PX_CLOSE_1D</stp>
        <stp>07/03/2018</stp>
        <stp>07/03/2018</stp>
        <stp>[Crispin Spreadsheet.xlsx]Portfolio!R641C26</stp>
        <tr r="Z641" s="2"/>
      </tp>
      <tp>
        <v>139.5</v>
        <stp/>
        <stp>##V3_BDHV12</stp>
        <stp>JUST LN Equity</stp>
        <stp>PX_CLOSE_1D</stp>
        <stp>07/03/2018</stp>
        <stp>07/03/2018</stp>
        <stp>[Crispin Spreadsheet.xlsx]Portfolio!R492C26</stp>
        <tr r="Z492" s="2"/>
      </tp>
      <tp>
        <v>33.28</v>
        <stp/>
        <stp>##V3_BDHV12</stp>
        <stp>NLSN US Equity</stp>
        <stp>PX_CLOSE_1D</stp>
        <stp>07/03/2018</stp>
        <stp>07/03/2018</stp>
        <stp>[Crispin Spreadsheet.xlsx]Portfolio!R667C26</stp>
        <tr r="Z667" s="2"/>
      </tp>
      <tp>
        <v>33.28</v>
        <stp/>
        <stp>##V3_BDHV12</stp>
        <stp>NLSN US Equity</stp>
        <stp>PX_CLOSE_1D</stp>
        <stp>07/03/2018</stp>
        <stp>07/03/2018</stp>
        <stp>[Crispin Spreadsheet.xlsx]Portfolio!R762C26</stp>
        <tr r="Z762" s="2"/>
      </tp>
      <tp>
        <v>67</v>
        <stp/>
        <stp>##V3_BDHV12</stp>
        <stp>TUNG LN Equity</stp>
        <stp>PX_CLOSE_1D</stp>
        <stp>07/03/2018</stp>
        <stp>07/03/2018</stp>
        <stp>[Crispin Spreadsheet.xlsx]Portfolio!R574C26</stp>
        <tr r="Z574" s="2"/>
      </tp>
      <tp t="e">
        <v>#N/A</v>
        <stp/>
        <stp>##V3_BDHV12</stp>
        <stp>COLR BB Equity</stp>
        <stp>PX_CLOSE_1D</stp>
        <stp>07/03/2018</stp>
        <stp>07/03/2018</stp>
        <stp>[Crispin Spreadsheet.xlsx]Portfolio!R32C26</stp>
        <tr r="Z32" s="2"/>
      </tp>
      <tp>
        <v>421.1</v>
        <stp/>
        <stp>##V3_BDHV12</stp>
        <stp>GKN LN Equity</stp>
        <stp>PX_CLOSE_1D</stp>
        <stp>07/03/2018</stp>
        <stp>07/03/2018</stp>
        <stp>[Crispin Spreadsheet.xlsx]Portfolio!R458C26</stp>
        <tr r="Z458" s="2"/>
      </tp>
      <tp>
        <v>177.75</v>
        <stp/>
        <stp>##V3_BDHV12</stp>
        <stp>GNC LN Equity</stp>
        <stp>PX_CLOSE_1D</stp>
        <stp>07/03/2018</stp>
        <stp>07/03/2018</stp>
        <stp>[Crispin Spreadsheet.xlsx]Portfolio!R462C26</stp>
        <tr r="Z462" s="2"/>
      </tp>
      <tp>
        <v>27.2</v>
        <stp/>
        <stp>##V3_BDHV12</stp>
        <stp>BGN IM Equity</stp>
        <stp>PX_CLOSE_1D</stp>
        <stp>07/03/2018</stp>
        <stp>07/03/2018</stp>
        <stp>[Crispin Spreadsheet.xlsx]Portfolio!R215C26</stp>
        <tr r="Z215" s="2"/>
      </tp>
      <tp>
        <v>126.29</v>
        <stp/>
        <stp>##V3_BDHV12</stp>
        <stp>GBS LN Equity</stp>
        <stp>PX_CLOSE_1D</stp>
        <stp>07/03/2018</stp>
        <stp>07/03/2018</stp>
        <stp>[Crispin Spreadsheet.xlsx]Portfolio!R461C26</stp>
        <tr r="Z461" s="2"/>
      </tp>
      <tp>
        <v>261.39999999999998</v>
        <stp/>
        <stp>##V3_BDHV12</stp>
        <stp>GFS LN Equity</stp>
        <stp>PX_CLOSE_1D</stp>
        <stp>07/03/2018</stp>
        <stp>07/03/2018</stp>
        <stp>[Crispin Spreadsheet.xlsx]Portfolio!R457C26</stp>
        <tr r="Z457" s="2"/>
      </tp>
      <tp>
        <v>26.76</v>
        <stp/>
        <stp>##V3_BDHV12</stp>
        <stp>LHA GY Equity</stp>
        <stp>PX_CLOSE_1D</stp>
        <stp>07/03/2018</stp>
        <stp>07/03/2018</stp>
        <stp>[Crispin Spreadsheet.xlsx]Portfolio!R148C26</stp>
        <tr r="Z148" s="2"/>
      </tp>
      <tp>
        <v>1316.6</v>
        <stp/>
        <stp>##V3_BDHV12</stp>
        <stp>GSK LN Equity</stp>
        <stp>PX_CLOSE_1D</stp>
        <stp>07/03/2018</stp>
        <stp>07/03/2018</stp>
        <stp>[Crispin Spreadsheet.xlsx]Portfolio!R459C26</stp>
        <tr r="Z459" s="2"/>
      </tp>
      <tp>
        <v>24.04</v>
        <stp/>
        <stp>##V3_BDHV12</stp>
        <stp>MMB FP Equity</stp>
        <stp>PX_CLOSE_1D</stp>
        <stp>07/03/2018</stp>
        <stp>07/03/2018</stp>
        <stp>[Crispin Spreadsheet.xlsx]Portfolio!R102C26</stp>
        <tr r="Z102" s="2"/>
      </tp>
      <tp>
        <v>22.6</v>
        <stp/>
        <stp>##V3_BDHV12</stp>
        <stp>OTPD LI Equity</stp>
        <stp>PX_CLOSE_1D</stp>
        <stp>07/03/2018</stp>
        <stp>07/03/2018</stp>
        <stp>[Crispin Spreadsheet.xlsx]Portfolio!R511C26</stp>
        <tr r="Z511" s="2"/>
      </tp>
      <tp>
        <v>365</v>
        <stp/>
        <stp>##V3_BDHV12</stp>
        <stp>STVG LN Equity</stp>
        <stp>PX_CLOSE_1D</stp>
        <stp>07/03/2018</stp>
        <stp>07/03/2018</stp>
        <stp>[Crispin Spreadsheet.xlsx]Portfolio!R563C26</stp>
        <tr r="Z563" s="2"/>
      </tp>
      <tp>
        <v>5092</v>
        <stp/>
        <stp>##V3_BDHV12</stp>
        <stp>ITRK LN Equity</stp>
        <stp>PX_CLOSE_1D</stp>
        <stp>07/03/2018</stp>
        <stp>07/03/2018</stp>
        <stp>[Crispin Spreadsheet.xlsx]Portfolio!R481C26</stp>
        <tr r="Z481" s="2"/>
      </tp>
      <tp>
        <v>166.3</v>
        <stp/>
        <stp>##V3_BDHV12</stp>
        <stp>SKFB SS Equity</stp>
        <stp>PX_CLOSE_1D</stp>
        <stp>07/03/2018</stp>
        <stp>07/03/2018</stp>
        <stp>[Crispin Spreadsheet.xlsx]Portfolio!R365C26</stp>
        <tr r="Z365" s="2"/>
      </tp>
      <tp>
        <v>164.4</v>
        <stp/>
        <stp>##V3_BDHV12</stp>
        <stp>SKAB SS Equity</stp>
        <stp>PX_CLOSE_1D</stp>
        <stp>07/03/2018</stp>
        <stp>07/03/2018</stp>
        <stp>[Crispin Spreadsheet.xlsx]Portfolio!R768C26</stp>
        <tr r="Z768" s="2"/>
      </tp>
      <tp>
        <v>164.4</v>
        <stp/>
        <stp>##V3_BDHV12</stp>
        <stp>SKAB SS Equity</stp>
        <stp>PX_CLOSE_1D</stp>
        <stp>07/03/2018</stp>
        <stp>07/03/2018</stp>
        <stp>[Crispin Spreadsheet.xlsx]Portfolio!R364C26</stp>
        <tr r="Z364" s="2"/>
      </tp>
      <tp>
        <v>784</v>
        <stp/>
        <stp>##V3_BDHV12</stp>
        <stp>STAN LN Equity</stp>
        <stp>PX_CLOSE_1D</stp>
        <stp>07/03/2018</stp>
        <stp>07/03/2018</stp>
        <stp>[Crispin Spreadsheet.xlsx]Portfolio!R562C26</stp>
        <tr r="Z562" s="2"/>
      </tp>
      <tp>
        <v>130.74</v>
        <stp/>
        <stp>##V3_BDPV12</stp>
        <stp>EURJPY Curncy</stp>
        <stp>PX_YEST_CLOSE</stp>
        <stp>[Crispin Spreadsheet.xlsx]Portfolio!R709C30</stp>
        <tr r="AD709" s="2"/>
      </tp>
      <tp>
        <v>130.74</v>
        <stp/>
        <stp>##V3_BDPV12</stp>
        <stp>EURJPY Curncy</stp>
        <stp>PX_YEST_CLOSE</stp>
        <stp>[Crispin Spreadsheet.xlsx]Portfolio!R764C30</stp>
        <tr r="AD764" s="2"/>
      </tp>
      <tp>
        <v>130.74</v>
        <stp/>
        <stp>##V3_BDPV12</stp>
        <stp>EURJPY Curncy</stp>
        <stp>PX_YEST_CLOSE</stp>
        <stp>[Crispin Spreadsheet.xlsx]Portfolio!R772C30</stp>
        <tr r="AD772" s="2"/>
      </tp>
      <tp>
        <v>130.74</v>
        <stp/>
        <stp>##V3_BDPV12</stp>
        <stp>EURJPY Curncy</stp>
        <stp>PX_YEST_CLOSE</stp>
        <stp>[Crispin Spreadsheet.xlsx]Portfolio!R770C30</stp>
        <tr r="AD770" s="2"/>
      </tp>
      <tp>
        <v>130.74</v>
        <stp/>
        <stp>##V3_BDPV12</stp>
        <stp>EURJPY Curncy</stp>
        <stp>PX_YEST_CLOSE</stp>
        <stp>[Crispin Spreadsheet.xlsx]Portfolio!R239C30</stp>
        <tr r="AD239" s="2"/>
      </tp>
      <tp>
        <v>130.74</v>
        <stp/>
        <stp>##V3_BDPV12</stp>
        <stp>EURJPY Curncy</stp>
        <stp>PX_YEST_CLOSE</stp>
        <stp>[Crispin Spreadsheet.xlsx]Portfolio!R238C30</stp>
        <tr r="AD238" s="2"/>
      </tp>
      <tp>
        <v>130.74</v>
        <stp/>
        <stp>##V3_BDPV12</stp>
        <stp>EURJPY Curncy</stp>
        <stp>PX_YEST_CLOSE</stp>
        <stp>[Crispin Spreadsheet.xlsx]Portfolio!R237C30</stp>
        <tr r="AD237" s="2"/>
      </tp>
      <tp>
        <v>130.74</v>
        <stp/>
        <stp>##V3_BDPV12</stp>
        <stp>EURJPY Curncy</stp>
        <stp>PX_YEST_CLOSE</stp>
        <stp>[Crispin Spreadsheet.xlsx]Portfolio!R236C30</stp>
        <tr r="AD236" s="2"/>
      </tp>
      <tp>
        <v>130.74</v>
        <stp/>
        <stp>##V3_BDPV12</stp>
        <stp>EURJPY Curncy</stp>
        <stp>PX_YEST_CLOSE</stp>
        <stp>[Crispin Spreadsheet.xlsx]Portfolio!R248C30</stp>
        <tr r="AD248" s="2"/>
      </tp>
      <tp>
        <v>130.74</v>
        <stp/>
        <stp>##V3_BDPV12</stp>
        <stp>EURJPY Curncy</stp>
        <stp>PX_YEST_CLOSE</stp>
        <stp>[Crispin Spreadsheet.xlsx]Portfolio!R243C30</stp>
        <tr r="AD243" s="2"/>
      </tp>
      <tp>
        <v>130.74</v>
        <stp/>
        <stp>##V3_BDPV12</stp>
        <stp>EURJPY Curncy</stp>
        <stp>PX_YEST_CLOSE</stp>
        <stp>[Crispin Spreadsheet.xlsx]Portfolio!R242C30</stp>
        <tr r="AD242" s="2"/>
      </tp>
      <tp>
        <v>130.74</v>
        <stp/>
        <stp>##V3_BDPV12</stp>
        <stp>EURJPY Curncy</stp>
        <stp>PX_YEST_CLOSE</stp>
        <stp>[Crispin Spreadsheet.xlsx]Portfolio!R240C30</stp>
        <tr r="AD240" s="2"/>
      </tp>
      <tp>
        <v>130.74</v>
        <stp/>
        <stp>##V3_BDPV12</stp>
        <stp>EURJPY Curncy</stp>
        <stp>PX_YEST_CLOSE</stp>
        <stp>[Crispin Spreadsheet.xlsx]Portfolio!R247C30</stp>
        <tr r="AD247" s="2"/>
      </tp>
      <tp>
        <v>130.74</v>
        <stp/>
        <stp>##V3_BDPV12</stp>
        <stp>EURJPY Curncy</stp>
        <stp>PX_YEST_CLOSE</stp>
        <stp>[Crispin Spreadsheet.xlsx]Portfolio!R246C30</stp>
        <tr r="AD246" s="2"/>
      </tp>
      <tp>
        <v>130.74</v>
        <stp/>
        <stp>##V3_BDPV12</stp>
        <stp>EURJPY Curncy</stp>
        <stp>PX_YEST_CLOSE</stp>
        <stp>[Crispin Spreadsheet.xlsx]Portfolio!R245C30</stp>
        <tr r="AD245" s="2"/>
      </tp>
      <tp>
        <v>130.74</v>
        <stp/>
        <stp>##V3_BDPV12</stp>
        <stp>EURJPY Curncy</stp>
        <stp>PX_YEST_CLOSE</stp>
        <stp>[Crispin Spreadsheet.xlsx]Portfolio!R244C30</stp>
        <tr r="AD244" s="2"/>
      </tp>
      <tp>
        <v>130.74</v>
        <stp/>
        <stp>##V3_BDPV12</stp>
        <stp>EURJPY Curncy</stp>
        <stp>PX_YEST_CLOSE</stp>
        <stp>[Crispin Spreadsheet.xlsx]Portfolio!R259C30</stp>
        <tr r="AD259" s="2"/>
      </tp>
      <tp>
        <v>130.74</v>
        <stp/>
        <stp>##V3_BDPV12</stp>
        <stp>EURJPY Curncy</stp>
        <stp>PX_YEST_CLOSE</stp>
        <stp>[Crispin Spreadsheet.xlsx]Portfolio!R258C30</stp>
        <tr r="AD258" s="2"/>
      </tp>
      <tp>
        <v>130.74</v>
        <stp/>
        <stp>##V3_BDPV12</stp>
        <stp>EURJPY Curncy</stp>
        <stp>PX_YEST_CLOSE</stp>
        <stp>[Crispin Spreadsheet.xlsx]Portfolio!R253C30</stp>
        <tr r="AD253" s="2"/>
      </tp>
      <tp>
        <v>130.74</v>
        <stp/>
        <stp>##V3_BDPV12</stp>
        <stp>EURJPY Curncy</stp>
        <stp>PX_YEST_CLOSE</stp>
        <stp>[Crispin Spreadsheet.xlsx]Portfolio!R252C30</stp>
        <tr r="AD252" s="2"/>
      </tp>
      <tp>
        <v>130.74</v>
        <stp/>
        <stp>##V3_BDPV12</stp>
        <stp>EURJPY Curncy</stp>
        <stp>PX_YEST_CLOSE</stp>
        <stp>[Crispin Spreadsheet.xlsx]Portfolio!R251C30</stp>
        <tr r="AD251" s="2"/>
      </tp>
      <tp>
        <v>130.74</v>
        <stp/>
        <stp>##V3_BDPV12</stp>
        <stp>EURJPY Curncy</stp>
        <stp>PX_YEST_CLOSE</stp>
        <stp>[Crispin Spreadsheet.xlsx]Portfolio!R250C30</stp>
        <tr r="AD250" s="2"/>
      </tp>
      <tp>
        <v>130.74</v>
        <stp/>
        <stp>##V3_BDPV12</stp>
        <stp>EURJPY Curncy</stp>
        <stp>PX_YEST_CLOSE</stp>
        <stp>[Crispin Spreadsheet.xlsx]Portfolio!R257C30</stp>
        <tr r="AD257" s="2"/>
      </tp>
      <tp>
        <v>130.74</v>
        <stp/>
        <stp>##V3_BDPV12</stp>
        <stp>EURJPY Curncy</stp>
        <stp>PX_YEST_CLOSE</stp>
        <stp>[Crispin Spreadsheet.xlsx]Portfolio!R256C30</stp>
        <tr r="AD256" s="2"/>
      </tp>
      <tp>
        <v>130.74</v>
        <stp/>
        <stp>##V3_BDPV12</stp>
        <stp>EURJPY Curncy</stp>
        <stp>PX_YEST_CLOSE</stp>
        <stp>[Crispin Spreadsheet.xlsx]Portfolio!R255C30</stp>
        <tr r="AD255" s="2"/>
      </tp>
      <tp>
        <v>130.74</v>
        <stp/>
        <stp>##V3_BDPV12</stp>
        <stp>EURJPY Curncy</stp>
        <stp>PX_YEST_CLOSE</stp>
        <stp>[Crispin Spreadsheet.xlsx]Portfolio!R254C30</stp>
        <tr r="AD254" s="2"/>
      </tp>
      <tp>
        <v>130.74</v>
        <stp/>
        <stp>##V3_BDPV12</stp>
        <stp>EURJPY Curncy</stp>
        <stp>PX_YEST_CLOSE</stp>
        <stp>[Crispin Spreadsheet.xlsx]Portfolio!R269C30</stp>
        <tr r="AD269" s="2"/>
      </tp>
      <tp>
        <v>130.74</v>
        <stp/>
        <stp>##V3_BDPV12</stp>
        <stp>EURJPY Curncy</stp>
        <stp>PX_YEST_CLOSE</stp>
        <stp>[Crispin Spreadsheet.xlsx]Portfolio!R268C30</stp>
        <tr r="AD268" s="2"/>
      </tp>
      <tp>
        <v>130.74</v>
        <stp/>
        <stp>##V3_BDPV12</stp>
        <stp>EURJPY Curncy</stp>
        <stp>PX_YEST_CLOSE</stp>
        <stp>[Crispin Spreadsheet.xlsx]Portfolio!R263C30</stp>
        <tr r="AD263" s="2"/>
      </tp>
      <tp>
        <v>130.74</v>
        <stp/>
        <stp>##V3_BDPV12</stp>
        <stp>EURJPY Curncy</stp>
        <stp>PX_YEST_CLOSE</stp>
        <stp>[Crispin Spreadsheet.xlsx]Portfolio!R262C30</stp>
        <tr r="AD262" s="2"/>
      </tp>
      <tp>
        <v>130.74</v>
        <stp/>
        <stp>##V3_BDPV12</stp>
        <stp>EURJPY Curncy</stp>
        <stp>PX_YEST_CLOSE</stp>
        <stp>[Crispin Spreadsheet.xlsx]Portfolio!R261C30</stp>
        <tr r="AD261" s="2"/>
      </tp>
      <tp>
        <v>130.74</v>
        <stp/>
        <stp>##V3_BDPV12</stp>
        <stp>EURJPY Curncy</stp>
        <stp>PX_YEST_CLOSE</stp>
        <stp>[Crispin Spreadsheet.xlsx]Portfolio!R260C30</stp>
        <tr r="AD260" s="2"/>
      </tp>
      <tp>
        <v>130.74</v>
        <stp/>
        <stp>##V3_BDPV12</stp>
        <stp>EURJPY Curncy</stp>
        <stp>PX_YEST_CLOSE</stp>
        <stp>[Crispin Spreadsheet.xlsx]Portfolio!R267C30</stp>
        <tr r="AD267" s="2"/>
      </tp>
      <tp>
        <v>130.74</v>
        <stp/>
        <stp>##V3_BDPV12</stp>
        <stp>EURJPY Curncy</stp>
        <stp>PX_YEST_CLOSE</stp>
        <stp>[Crispin Spreadsheet.xlsx]Portfolio!R266C30</stp>
        <tr r="AD266" s="2"/>
      </tp>
      <tp>
        <v>130.74</v>
        <stp/>
        <stp>##V3_BDPV12</stp>
        <stp>EURJPY Curncy</stp>
        <stp>PX_YEST_CLOSE</stp>
        <stp>[Crispin Spreadsheet.xlsx]Portfolio!R265C30</stp>
        <tr r="AD265" s="2"/>
      </tp>
      <tp>
        <v>130.74</v>
        <stp/>
        <stp>##V3_BDPV12</stp>
        <stp>EURJPY Curncy</stp>
        <stp>PX_YEST_CLOSE</stp>
        <stp>[Crispin Spreadsheet.xlsx]Portfolio!R264C30</stp>
        <tr r="AD264" s="2"/>
      </tp>
      <tp>
        <v>130.74</v>
        <stp/>
        <stp>##V3_BDPV12</stp>
        <stp>EURJPY Curncy</stp>
        <stp>PX_YEST_CLOSE</stp>
        <stp>[Crispin Spreadsheet.xlsx]Portfolio!R279C30</stp>
        <tr r="AD279" s="2"/>
      </tp>
      <tp>
        <v>130.74</v>
        <stp/>
        <stp>##V3_BDPV12</stp>
        <stp>EURJPY Curncy</stp>
        <stp>PX_YEST_CLOSE</stp>
        <stp>[Crispin Spreadsheet.xlsx]Portfolio!R278C30</stp>
        <tr r="AD278" s="2"/>
      </tp>
      <tp>
        <v>130.74</v>
        <stp/>
        <stp>##V3_BDPV12</stp>
        <stp>EURJPY Curncy</stp>
        <stp>PX_YEST_CLOSE</stp>
        <stp>[Crispin Spreadsheet.xlsx]Portfolio!R273C30</stp>
        <tr r="AD273" s="2"/>
      </tp>
      <tp>
        <v>130.74</v>
        <stp/>
        <stp>##V3_BDPV12</stp>
        <stp>EURJPY Curncy</stp>
        <stp>PX_YEST_CLOSE</stp>
        <stp>[Crispin Spreadsheet.xlsx]Portfolio!R272C30</stp>
        <tr r="AD272" s="2"/>
      </tp>
      <tp>
        <v>130.74</v>
        <stp/>
        <stp>##V3_BDPV12</stp>
        <stp>EURJPY Curncy</stp>
        <stp>PX_YEST_CLOSE</stp>
        <stp>[Crispin Spreadsheet.xlsx]Portfolio!R271C30</stp>
        <tr r="AD271" s="2"/>
      </tp>
      <tp>
        <v>130.74</v>
        <stp/>
        <stp>##V3_BDPV12</stp>
        <stp>EURJPY Curncy</stp>
        <stp>PX_YEST_CLOSE</stp>
        <stp>[Crispin Spreadsheet.xlsx]Portfolio!R270C30</stp>
        <tr r="AD270" s="2"/>
      </tp>
      <tp>
        <v>130.74</v>
        <stp/>
        <stp>##V3_BDPV12</stp>
        <stp>EURJPY Curncy</stp>
        <stp>PX_YEST_CLOSE</stp>
        <stp>[Crispin Spreadsheet.xlsx]Portfolio!R277C30</stp>
        <tr r="AD277" s="2"/>
      </tp>
      <tp>
        <v>130.74</v>
        <stp/>
        <stp>##V3_BDPV12</stp>
        <stp>EURJPY Curncy</stp>
        <stp>PX_YEST_CLOSE</stp>
        <stp>[Crispin Spreadsheet.xlsx]Portfolio!R276C30</stp>
        <tr r="AD276" s="2"/>
      </tp>
      <tp>
        <v>130.74</v>
        <stp/>
        <stp>##V3_BDPV12</stp>
        <stp>EURJPY Curncy</stp>
        <stp>PX_YEST_CLOSE</stp>
        <stp>[Crispin Spreadsheet.xlsx]Portfolio!R275C30</stp>
        <tr r="AD275" s="2"/>
      </tp>
      <tp>
        <v>130.74</v>
        <stp/>
        <stp>##V3_BDPV12</stp>
        <stp>EURJPY Curncy</stp>
        <stp>PX_YEST_CLOSE</stp>
        <stp>[Crispin Spreadsheet.xlsx]Portfolio!R274C30</stp>
        <tr r="AD274" s="2"/>
      </tp>
      <tp>
        <v>130.74</v>
        <stp/>
        <stp>##V3_BDPV12</stp>
        <stp>EURJPY Curncy</stp>
        <stp>PX_YEST_CLOSE</stp>
        <stp>[Crispin Spreadsheet.xlsx]Portfolio!R288C30</stp>
        <tr r="AD288" s="2"/>
      </tp>
      <tp>
        <v>130.74</v>
        <stp/>
        <stp>##V3_BDPV12</stp>
        <stp>EURJPY Curncy</stp>
        <stp>PX_YEST_CLOSE</stp>
        <stp>[Crispin Spreadsheet.xlsx]Portfolio!R283C30</stp>
        <tr r="AD283" s="2"/>
      </tp>
      <tp>
        <v>130.74</v>
        <stp/>
        <stp>##V3_BDPV12</stp>
        <stp>EURJPY Curncy</stp>
        <stp>PX_YEST_CLOSE</stp>
        <stp>[Crispin Spreadsheet.xlsx]Portfolio!R282C30</stp>
        <tr r="AD282" s="2"/>
      </tp>
      <tp>
        <v>130.74</v>
        <stp/>
        <stp>##V3_BDPV12</stp>
        <stp>EURJPY Curncy</stp>
        <stp>PX_YEST_CLOSE</stp>
        <stp>[Crispin Spreadsheet.xlsx]Portfolio!R281C30</stp>
        <tr r="AD281" s="2"/>
      </tp>
      <tp>
        <v>130.74</v>
        <stp/>
        <stp>##V3_BDPV12</stp>
        <stp>EURJPY Curncy</stp>
        <stp>PX_YEST_CLOSE</stp>
        <stp>[Crispin Spreadsheet.xlsx]Portfolio!R280C30</stp>
        <tr r="AD280" s="2"/>
      </tp>
      <tp>
        <v>130.74</v>
        <stp/>
        <stp>##V3_BDPV12</stp>
        <stp>EURJPY Curncy</stp>
        <stp>PX_YEST_CLOSE</stp>
        <stp>[Crispin Spreadsheet.xlsx]Portfolio!R287C30</stp>
        <tr r="AD287" s="2"/>
      </tp>
      <tp>
        <v>130.74</v>
        <stp/>
        <stp>##V3_BDPV12</stp>
        <stp>EURJPY Curncy</stp>
        <stp>PX_YEST_CLOSE</stp>
        <stp>[Crispin Spreadsheet.xlsx]Portfolio!R286C30</stp>
        <tr r="AD286" s="2"/>
      </tp>
      <tp>
        <v>130.74</v>
        <stp/>
        <stp>##V3_BDPV12</stp>
        <stp>EURJPY Curncy</stp>
        <stp>PX_YEST_CLOSE</stp>
        <stp>[Crispin Spreadsheet.xlsx]Portfolio!R285C30</stp>
        <tr r="AD285" s="2"/>
      </tp>
      <tp>
        <v>130.74</v>
        <stp/>
        <stp>##V3_BDPV12</stp>
        <stp>EURJPY Curncy</stp>
        <stp>PX_YEST_CLOSE</stp>
        <stp>[Crispin Spreadsheet.xlsx]Portfolio!R284C30</stp>
        <tr r="AD284" s="2"/>
      </tp>
      <tp>
        <v>154.6</v>
        <stp/>
        <stp>##V3_BDHV12</stp>
        <stp>DNB NO Equity</stp>
        <stp>PX_CLOSE_1D</stp>
        <stp>07/03/2018</stp>
        <stp>07/03/2018</stp>
        <stp>[Crispin Spreadsheet.xlsx]Portfolio!R308C26</stp>
        <tr r="Z308" s="2"/>
      </tp>
      <tp>
        <v>87.4</v>
        <stp/>
        <stp>##V3_BDHV12</stp>
        <stp>FGP LN Equity</stp>
        <stp>PX_CLOSE_1D</stp>
        <stp>07/03/2018</stp>
        <stp>07/03/2018</stp>
        <stp>[Crispin Spreadsheet.xlsx]Portfolio!R455C26</stp>
        <tr r="Z455" s="2"/>
      </tp>
      <tp>
        <v>93.95</v>
        <stp/>
        <stp>##V3_BDHV12</stp>
        <stp>MAN GY Equity</stp>
        <stp>PX_CLOSE_1D</stp>
        <stp>07/03/2018</stp>
        <stp>07/03/2018</stp>
        <stp>[Crispin Spreadsheet.xlsx]Portfolio!R160C26</stp>
        <tr r="Z160" s="2"/>
      </tp>
      <tp>
        <v>9.9749999999999996</v>
        <stp/>
        <stp>##V3_BDHV12</stp>
        <stp>FTC LN Equity</stp>
        <stp>PX_CLOSE_1D</stp>
        <stp>07/03/2018</stp>
        <stp>07/03/2018</stp>
        <stp>[Crispin Spreadsheet.xlsx]Portfolio!R454C26</stp>
        <tr r="Z454" s="2"/>
      </tp>
      <tp>
        <v>238.15</v>
        <stp/>
        <stp>##V3_BDHV12</stp>
        <stp>BT/A LN Equity</stp>
        <stp>PX_CLOSE_1D</stp>
        <stp>07/03/2018</stp>
        <stp>07/03/2018</stp>
        <stp>[Crispin Spreadsheet.xlsx]Portfolio!R424C26</stp>
        <tr r="Z424" s="2"/>
      </tp>
      <tp>
        <v>51.5</v>
        <stp/>
        <stp>##V3_BDHV12</stp>
        <stp>ORCL US Equity</stp>
        <stp>PX_CLOSE_1D</stp>
        <stp>07/03/2018</stp>
        <stp>07/03/2018</stp>
        <stp>[Crispin Spreadsheet.xlsx]Portfolio!R672C26</stp>
        <tr r="Z672" s="2"/>
      </tp>
      <tp>
        <v>4.7290000000000001</v>
        <stp/>
        <stp>##V3_BDHV12</stp>
        <stp>ENEL IM Equity</stp>
        <stp>PX_CLOSE_1D</stp>
        <stp>07/03/2018</stp>
        <stp>07/03/2018</stp>
        <stp>[Crispin Spreadsheet.xlsx]Portfolio!R221C26</stp>
        <tr r="Z221" s="2"/>
      </tp>
      <tp>
        <v>81.8</v>
        <stp/>
        <stp>##V3_BDHV12</stp>
        <stp>SAVE FP Equity</stp>
        <stp>PX_CLOSE_1D</stp>
        <stp>07/03/2018</stp>
        <stp>07/03/2018</stp>
        <stp>[Crispin Spreadsheet.xlsx]Portfolio!R114C26</stp>
        <tr r="Z114" s="2"/>
      </tp>
      <tp>
        <v>10.865</v>
        <stp/>
        <stp>##V3_BDHV12</stp>
        <stp>CNHI IM Equity</stp>
        <stp>PX_CLOSE_1D</stp>
        <stp>07/03/2018</stp>
        <stp>07/03/2018</stp>
        <stp>[Crispin Spreadsheet.xlsx]Portfolio!R219C26</stp>
        <tr r="Z219" s="2"/>
      </tp>
      <tp>
        <v>44.17</v>
        <stp/>
        <stp>##V3_BDHV12</stp>
        <stp>CRUS US Equity</stp>
        <stp>PX_CLOSE_1D</stp>
        <stp>07/03/2018</stp>
        <stp>07/03/2018</stp>
        <stp>[Crispin Spreadsheet.xlsx]Portfolio!R612C26</stp>
        <tr r="Z612" s="2"/>
      </tp>
      <tp>
        <v>44.17</v>
        <stp/>
        <stp>##V3_BDHV12</stp>
        <stp>CRUS US Equity</stp>
        <stp>PX_CLOSE_1D</stp>
        <stp>07/03/2018</stp>
        <stp>07/03/2018</stp>
        <stp>[Crispin Spreadsheet.xlsx]Portfolio!R739C26</stp>
        <tr r="Z739" s="2"/>
      </tp>
      <tp>
        <v>9.6487999999999996</v>
        <stp/>
        <stp>##V3_BDPV12</stp>
        <stp>EURNOK Curncy</stp>
        <stp>PX_YEST_CLOSE</stp>
        <stp>[Crispin Spreadsheet.xlsx]Portfolio!R729C30</stp>
        <tr r="AD729" s="2"/>
      </tp>
      <tp>
        <v>9.6487999999999996</v>
        <stp/>
        <stp>##V3_BDPV12</stp>
        <stp>EURNOK Curncy</stp>
        <stp>PX_YEST_CLOSE</stp>
        <stp>[Crispin Spreadsheet.xlsx]Portfolio!R737C30</stp>
        <tr r="AD737" s="2"/>
      </tp>
      <tp>
        <v>9.6487999999999996</v>
        <stp/>
        <stp>##V3_BDPV12</stp>
        <stp>EURNOK Curncy</stp>
        <stp>PX_YEST_CLOSE</stp>
        <stp>[Crispin Spreadsheet.xlsx]Portfolio!R744C30</stp>
        <tr r="AD744" s="2"/>
      </tp>
      <tp>
        <v>9.6487999999999996</v>
        <stp/>
        <stp>##V3_BDPV12</stp>
        <stp>EURNOK Curncy</stp>
        <stp>PX_YEST_CLOSE</stp>
        <stp>[Crispin Spreadsheet.xlsx]Portfolio!R756C30</stp>
        <tr r="AD756" s="2"/>
      </tp>
      <tp>
        <v>9.6487999999999996</v>
        <stp/>
        <stp>##V3_BDPV12</stp>
        <stp>EURNOK Curncy</stp>
        <stp>PX_YEST_CLOSE</stp>
        <stp>[Crispin Spreadsheet.xlsx]Portfolio!R763C30</stp>
        <tr r="AD763" s="2"/>
      </tp>
      <tp>
        <v>9.6487999999999996</v>
        <stp/>
        <stp>##V3_BDPV12</stp>
        <stp>EURNOK Curncy</stp>
        <stp>PX_YEST_CLOSE</stp>
        <stp>[Crispin Spreadsheet.xlsx]Portfolio!R309C30</stp>
        <tr r="AD309" s="2"/>
      </tp>
      <tp>
        <v>9.6487999999999996</v>
        <stp/>
        <stp>##V3_BDPV12</stp>
        <stp>EURNOK Curncy</stp>
        <stp>PX_YEST_CLOSE</stp>
        <stp>[Crispin Spreadsheet.xlsx]Portfolio!R308C30</stp>
        <tr r="AD308" s="2"/>
      </tp>
      <tp>
        <v>9.6487999999999996</v>
        <stp/>
        <stp>##V3_BDPV12</stp>
        <stp>EURNOK Curncy</stp>
        <stp>PX_YEST_CLOSE</stp>
        <stp>[Crispin Spreadsheet.xlsx]Portfolio!R307C30</stp>
        <tr r="AD307" s="2"/>
      </tp>
      <tp>
        <v>9.6487999999999996</v>
        <stp/>
        <stp>##V3_BDPV12</stp>
        <stp>EURNOK Curncy</stp>
        <stp>PX_YEST_CLOSE</stp>
        <stp>[Crispin Spreadsheet.xlsx]Portfolio!R306C30</stp>
        <tr r="AD306" s="2"/>
      </tp>
      <tp>
        <v>9.6487999999999996</v>
        <stp/>
        <stp>##V3_BDPV12</stp>
        <stp>EURNOK Curncy</stp>
        <stp>PX_YEST_CLOSE</stp>
        <stp>[Crispin Spreadsheet.xlsx]Portfolio!R318C30</stp>
        <tr r="AD318" s="2"/>
      </tp>
      <tp>
        <v>9.6487999999999996</v>
        <stp/>
        <stp>##V3_BDPV12</stp>
        <stp>EURNOK Curncy</stp>
        <stp>PX_YEST_CLOSE</stp>
        <stp>[Crispin Spreadsheet.xlsx]Portfolio!R317C30</stp>
        <tr r="AD317" s="2"/>
      </tp>
      <tp>
        <v>9.6487999999999996</v>
        <stp/>
        <stp>##V3_BDPV12</stp>
        <stp>EURNOK Curncy</stp>
        <stp>PX_YEST_CLOSE</stp>
        <stp>[Crispin Spreadsheet.xlsx]Portfolio!R316C30</stp>
        <tr r="AD316" s="2"/>
      </tp>
      <tp>
        <v>9.6487999999999996</v>
        <stp/>
        <stp>##V3_BDPV12</stp>
        <stp>EURNOK Curncy</stp>
        <stp>PX_YEST_CLOSE</stp>
        <stp>[Crispin Spreadsheet.xlsx]Portfolio!R315C30</stp>
        <tr r="AD315" s="2"/>
      </tp>
      <tp>
        <v>9.6487999999999996</v>
        <stp/>
        <stp>##V3_BDPV12</stp>
        <stp>EURNOK Curncy</stp>
        <stp>PX_YEST_CLOSE</stp>
        <stp>[Crispin Spreadsheet.xlsx]Portfolio!R314C30</stp>
        <tr r="AD314" s="2"/>
      </tp>
      <tp>
        <v>9.6487999999999996</v>
        <stp/>
        <stp>##V3_BDPV12</stp>
        <stp>EURNOK Curncy</stp>
        <stp>PX_YEST_CLOSE</stp>
        <stp>[Crispin Spreadsheet.xlsx]Portfolio!R313C30</stp>
        <tr r="AD313" s="2"/>
      </tp>
      <tp>
        <v>9.6487999999999996</v>
        <stp/>
        <stp>##V3_BDPV12</stp>
        <stp>EURNOK Curncy</stp>
        <stp>PX_YEST_CLOSE</stp>
        <stp>[Crispin Spreadsheet.xlsx]Portfolio!R312C30</stp>
        <tr r="AD312" s="2"/>
      </tp>
      <tp>
        <v>9.6487999999999996</v>
        <stp/>
        <stp>##V3_BDPV12</stp>
        <stp>EURNOK Curncy</stp>
        <stp>PX_YEST_CLOSE</stp>
        <stp>[Crispin Spreadsheet.xlsx]Portfolio!R311C30</stp>
        <tr r="AD311" s="2"/>
      </tp>
      <tp>
        <v>9.6487999999999996</v>
        <stp/>
        <stp>##V3_BDPV12</stp>
        <stp>EURNOK Curncy</stp>
        <stp>PX_YEST_CLOSE</stp>
        <stp>[Crispin Spreadsheet.xlsx]Portfolio!R310C30</stp>
        <tr r="AD310" s="2"/>
      </tp>
      <tp>
        <v>18.600000000000001</v>
        <stp/>
        <stp>##V3_BDHV12</stp>
        <stp>STM FP Equity</stp>
        <stp>PX_CLOSE_1D</stp>
        <stp>07/03/2018</stp>
        <stp>07/03/2018</stp>
        <stp>[Crispin Spreadsheet.xlsx]Portfolio!R122C26</stp>
        <tr r="Z122" s="2"/>
      </tp>
      <tp>
        <v>2.81</v>
        <stp/>
        <stp>##V3_BDHV12</stp>
        <stp>EDP PL Equity</stp>
        <stp>PX_CLOSE_1D</stp>
        <stp>07/03/2018</stp>
        <stp>07/03/2018</stp>
        <stp>[Crispin Spreadsheet.xlsx]Portfolio!R322C26</stp>
        <tr r="Z322" s="2"/>
      </tp>
      <tp>
        <v>17.355</v>
        <stp/>
        <stp>##V3_BDHV12</stp>
        <stp>RWE GY Equity</stp>
        <stp>PX_CLOSE_1D</stp>
        <stp>07/03/2018</stp>
        <stp>07/03/2018</stp>
        <stp>[Crispin Spreadsheet.xlsx]Portfolio!R167C26</stp>
        <tr r="Z167" s="2"/>
      </tp>
      <tp>
        <v>33.909999999999997</v>
        <stp/>
        <stp>##V3_BDHV12</stp>
        <stp>SCR FP Equity</stp>
        <stp>PX_CLOSE_1D</stp>
        <stp>07/03/2018</stp>
        <stp>07/03/2018</stp>
        <stp>[Crispin Spreadsheet.xlsx]Portfolio!R116C26</stp>
        <tr r="Z116" s="2"/>
      </tp>
      <tp>
        <v>105.5</v>
        <stp/>
        <stp>##V3_BDHV12</stp>
        <stp>RHM GY Equity</stp>
        <stp>PX_CLOSE_1D</stp>
        <stp>07/03/2018</stp>
        <stp>07/03/2018</stp>
        <stp>[Crispin Spreadsheet.xlsx]Portfolio!R165C26</stp>
        <tr r="Z165" s="2"/>
      </tp>
      <tp>
        <v>27.74</v>
        <stp/>
        <stp>##V3_BDHV12</stp>
        <stp>RHK GY Equity</stp>
        <stp>PX_CLOSE_1D</stp>
        <stp>07/03/2018</stp>
        <stp>07/03/2018</stp>
        <stp>[Crispin Spreadsheet.xlsx]Portfolio!R166C26</stp>
        <tr r="Z166" s="2"/>
      </tp>
      <tp>
        <v>63.7</v>
        <stp/>
        <stp>##V3_BDHV12</stp>
        <stp>SAN FP Equity</stp>
        <stp>PX_CLOSE_1D</stp>
        <stp>07/03/2018</stp>
        <stp>07/03/2018</stp>
        <stp>[Crispin Spreadsheet.xlsx]Portfolio!R113C26</stp>
        <tr r="Z113" s="2"/>
      </tp>
      <tp>
        <v>303.64999999999998</v>
        <stp/>
        <stp>##V3_BDHV12</stp>
        <stp>NOVOB DC Equity</stp>
        <stp>PX_CLOSE_1D</stp>
        <stp>07/03/2018</stp>
        <stp>07/03/2018</stp>
        <stp>[Crispin Spreadsheet.xlsx]Portfolio!R58C26</stp>
        <tr r="Z58" s="2"/>
      </tp>
      <tp>
        <v>508.2</v>
        <stp/>
        <stp>##V3_BDHV12</stp>
        <stp>COLOB DC Equity</stp>
        <stp>PX_CLOSE_1D</stp>
        <stp>07/03/2018</stp>
        <stp>07/03/2018</stp>
        <stp>[Crispin Spreadsheet.xlsx]Portfolio!R55C26</stp>
        <tr r="Z55" s="2"/>
      </tp>
      <tp>
        <v>4.7059999999999995</v>
        <stp/>
        <stp>##V3_BDHV12</stp>
        <stp>NOKIA FH Equity</stp>
        <stp>PX_CLOSE_1D</stp>
        <stp>07/03/2018</stp>
        <stp>07/03/2018</stp>
        <stp>[Crispin Spreadsheet.xlsx]Portfolio!R69C26</stp>
        <tr r="Z69" s="2"/>
      </tp>
      <tp>
        <v>328.2</v>
        <stp/>
        <stp>##V3_BDHV12</stp>
        <stp>TSLA US Equity</stp>
        <stp>PX_CLOSE_1D</stp>
        <stp>07/03/2018</stp>
        <stp>07/03/2018</stp>
        <stp>[Crispin Spreadsheet.xlsx]Portfolio!R776C26</stp>
        <tr r="Z776" s="2"/>
      </tp>
      <tp>
        <v>328.2</v>
        <stp/>
        <stp>##V3_BDHV12</stp>
        <stp>TSLA US Equity</stp>
        <stp>PX_CLOSE_1D</stp>
        <stp>07/03/2018</stp>
        <stp>07/03/2018</stp>
        <stp>[Crispin Spreadsheet.xlsx]Portfolio!R688C26</stp>
        <tr r="Z688" s="2"/>
      </tp>
      <tp>
        <v>67.41</v>
        <stp/>
        <stp>##V3_BDHV12</stp>
        <stp>MSCC US Equity</stp>
        <stp>PX_CLOSE_1D</stp>
        <stp>07/03/2018</stp>
        <stp>07/03/2018</stp>
        <stp>[Crispin Spreadsheet.xlsx]Portfolio!R661C26</stp>
        <tr r="Z661" s="2"/>
      </tp>
      <tp>
        <v>44.29</v>
        <stp/>
        <stp>##V3_BDHV12</stp>
        <stp>CSCO US Equity</stp>
        <stp>PX_CLOSE_1D</stp>
        <stp>07/03/2018</stp>
        <stp>07/03/2018</stp>
        <stp>[Crispin Spreadsheet.xlsx]Portfolio!R613C26</stp>
        <tr r="Z613" s="2"/>
      </tp>
      <tp>
        <v>72.36</v>
        <stp/>
        <stp>##V3_BDHV12</stp>
        <stp>VSAT US Equity</stp>
        <stp>PX_CLOSE_1D</stp>
        <stp>07/03/2018</stp>
        <stp>07/03/2018</stp>
        <stp>[Crispin Spreadsheet.xlsx]Portfolio!R699C26</stp>
        <tr r="Z699" s="2"/>
      </tp>
      <tp>
        <v>72.36</v>
        <stp/>
        <stp>##V3_BDHV12</stp>
        <stp>VSAT US Equity</stp>
        <stp>PX_CLOSE_1D</stp>
        <stp>07/03/2018</stp>
        <stp>07/03/2018</stp>
        <stp>[Crispin Spreadsheet.xlsx]Portfolio!R782C26</stp>
        <tr r="Z782" s="2"/>
      </tp>
      <tp>
        <v>66.38</v>
        <stp/>
        <stp>##V3_BDHV12</stp>
        <stp>PAH3 GY Equity</stp>
        <stp>PX_CLOSE_1D</stp>
        <stp>07/03/2018</stp>
        <stp>07/03/2018</stp>
        <stp>[Crispin Spreadsheet.xlsx]Portfolio!R162C26</stp>
        <tr r="Z162" s="2"/>
      </tp>
      <tp>
        <v>31.18</v>
        <stp/>
        <stp>##V3_BDHV12</stp>
        <stp>PHIA NA Equity</stp>
        <stp>PX_CLOSE_1D</stp>
        <stp>07/03/2018</stp>
        <stp>07/03/2018</stp>
        <stp>[Crispin Spreadsheet.xlsx]Portfolio!R752C26</stp>
        <tr r="Z752" s="2"/>
      </tp>
      <tp>
        <v>31.18</v>
        <stp/>
        <stp>##V3_BDHV12</stp>
        <stp>PHIA NA Equity</stp>
        <stp>PX_CLOSE_1D</stp>
        <stp>07/03/2018</stp>
        <stp>07/03/2018</stp>
        <stp>[Crispin Spreadsheet.xlsx]Portfolio!R300C26</stp>
        <tr r="Z300" s="2"/>
      </tp>
      <tp>
        <v>304.5</v>
        <stp/>
        <stp>##V3_BDHV12</stp>
        <stp>ZURN SW Equity</stp>
        <stp>PX_CLOSE_1D</stp>
        <stp>07/03/2018</stp>
        <stp>07/03/2018</stp>
        <stp>[Crispin Spreadsheet.xlsx]Portfolio!R391C26</stp>
        <tr r="Z391" s="2"/>
      </tp>
      <tp>
        <v>195.6</v>
        <stp/>
        <stp>##V3_BDHV12</stp>
        <stp>LUPE SS Equity</stp>
        <stp>PX_CLOSE_1D</stp>
        <stp>07/03/2018</stp>
        <stp>07/03/2018</stp>
        <stp>[Crispin Spreadsheet.xlsx]Portfolio!R360C26</stp>
        <tr r="Z360" s="2"/>
      </tp>
      <tp>
        <v>95.7</v>
        <stp/>
        <stp>##V3_BDHV12</stp>
        <stp>BAYN GY Equity</stp>
        <stp>PX_CLOSE_1D</stp>
        <stp>07/03/2018</stp>
        <stp>07/03/2018</stp>
        <stp>[Crispin Spreadsheet.xlsx]Portfolio!R141C26</stp>
        <tr r="Z141" s="2"/>
      </tp>
      <tp>
        <v>15.125</v>
        <stp/>
        <stp>##V3_BDHV12</stp>
        <stp>SZU GY Equity</stp>
        <stp>PX_CLOSE_1D</stp>
        <stp>07/03/2018</stp>
        <stp>07/03/2018</stp>
        <stp>[Crispin Spreadsheet.xlsx]Portfolio!R173C26</stp>
        <tr r="Z173" s="2"/>
      </tp>
      <tp>
        <v>13.97</v>
        <stp/>
        <stp>##V3_BDHV12</stp>
        <stp>RXL FP Equity</stp>
        <stp>PX_CLOSE_1D</stp>
        <stp>07/03/2018</stp>
        <stp>07/03/2018</stp>
        <stp>[Crispin Spreadsheet.xlsx]Portfolio!R112C26</stp>
        <tr r="Z112" s="2"/>
      </tp>
      <tp>
        <v>96.07</v>
        <stp/>
        <stp>##V3_BDHV12</stp>
        <stp>AXP US Equity</stp>
        <stp>PX_CLOSE_1D</stp>
        <stp>07/03/2018</stp>
        <stp>07/03/2018</stp>
        <stp>[Crispin Spreadsheet.xlsx]Portfolio!R596C26</stp>
        <tr r="Z596" s="2"/>
      </tp>
      <tp>
        <v>109.7</v>
        <stp/>
        <stp>##V3_BDHV12</stp>
        <stp>RCO FP Equity</stp>
        <stp>PX_CLOSE_1D</stp>
        <stp>07/03/2018</stp>
        <stp>07/03/2018</stp>
        <stp>[Crispin Spreadsheet.xlsx]Portfolio!R110C26</stp>
        <tr r="Z110" s="2"/>
      </tp>
      <tp>
        <v>103.96</v>
        <stp/>
        <stp>##V3_BDHV12</stp>
        <stp>SIE GY Equity</stp>
        <stp>PX_CLOSE_1D</stp>
        <stp>07/03/2018</stp>
        <stp>07/03/2018</stp>
        <stp>[Crispin Spreadsheet.xlsx]Portfolio!R170C26</stp>
        <tr r="Z170" s="2"/>
      </tp>
      <tp>
        <v>150.71</v>
        <stp/>
        <stp>##V3_BDHV12</stp>
        <stp>AGN US Equity</stp>
        <stp>PX_CLOSE_1D</stp>
        <stp>07/03/2018</stp>
        <stp>07/03/2018</stp>
        <stp>[Crispin Spreadsheet.xlsx]Portfolio!R592C26</stp>
        <tr r="Z592" s="2"/>
      </tp>
      <tp>
        <v>53.57</v>
        <stp/>
        <stp>##V3_BDHV12</stp>
        <stp>AAL US Equity</stp>
        <stp>PX_CLOSE_1D</stp>
        <stp>07/03/2018</stp>
        <stp>07/03/2018</stp>
        <stp>[Crispin Spreadsheet.xlsx]Portfolio!R594C26</stp>
        <tr r="Z594" s="2"/>
      </tp>
      <tp>
        <v>42.85</v>
        <stp/>
        <stp>##V3_BDHV12</stp>
        <stp>SOW GY Equity</stp>
        <stp>PX_CLOSE_1D</stp>
        <stp>07/03/2018</stp>
        <stp>07/03/2018</stp>
        <stp>[Crispin Spreadsheet.xlsx]Portfolio!R172C26</stp>
        <tr r="Z172" s="2"/>
      </tp>
      <tp>
        <v>23.29</v>
        <stp/>
        <stp>##V3_BDHV12</stp>
        <stp>SDF GY Equity</stp>
        <stp>PX_CLOSE_1D</stp>
        <stp>07/03/2018</stp>
        <stp>07/03/2018</stp>
        <stp>[Crispin Spreadsheet.xlsx]Portfolio!R751C26</stp>
        <tr r="Z751" s="2"/>
      </tp>
      <tp>
        <v>151.07</v>
        <stp/>
        <stp>##V3_BDHV12</stp>
        <stp>ALV US Equity</stp>
        <stp>PX_CLOSE_1D</stp>
        <stp>07/03/2018</stp>
        <stp>07/03/2018</stp>
        <stp>[Crispin Spreadsheet.xlsx]Portfolio!R599C26</stp>
        <tr r="Z599" s="2"/>
      </tp>
      <tp>
        <v>11.76</v>
        <stp/>
        <stp>##V3_BDHV12</stp>
        <stp>AMD US Equity</stp>
        <stp>PX_CLOSE_1D</stp>
        <stp>07/03/2018</stp>
        <stp>07/03/2018</stp>
        <stp>[Crispin Spreadsheet.xlsx]Portfolio!R589C26</stp>
        <tr r="Z589" s="2"/>
      </tp>
      <tp>
        <v>84.55</v>
        <stp/>
        <stp>##V3_BDHV12</stp>
        <stp>SAP GY Equity</stp>
        <stp>PX_CLOSE_1D</stp>
        <stp>07/03/2018</stp>
        <stp>07/03/2018</stp>
        <stp>[Crispin Spreadsheet.xlsx]Portfolio!R168C26</stp>
        <tr r="Z168" s="2"/>
      </tp>
      <tp>
        <v>11.35</v>
        <stp/>
        <stp>##V3_BDHV12</stp>
        <stp>SGL GY Equity</stp>
        <stp>PX_CLOSE_1D</stp>
        <stp>07/03/2018</stp>
        <stp>07/03/2018</stp>
        <stp>[Crispin Spreadsheet.xlsx]Portfolio!R169C26</stp>
        <tr r="Z169" s="2"/>
      </tp>
      <tp>
        <v>89.4</v>
        <stp/>
        <stp>##V3_BDHV12</stp>
        <stp>RNO FP Equity</stp>
        <stp>PX_CLOSE_1D</stp>
        <stp>07/03/2018</stp>
        <stp>07/03/2018</stp>
        <stp>[Crispin Spreadsheet.xlsx]Portfolio!R111C26</stp>
        <tr r="Z111" s="2"/>
      </tp>
      <tp>
        <v>23.29</v>
        <stp/>
        <stp>##V3_BDHV12</stp>
        <stp>SDF GY Equity</stp>
        <stp>PX_CLOSE_1D</stp>
        <stp>07/03/2018</stp>
        <stp>07/03/2018</stp>
        <stp>[Crispin Spreadsheet.xlsx]Portfolio!R159C26</stp>
        <tr r="Z159" s="2"/>
      </tp>
      <tp t="e">
        <v>#N/A</v>
        <stp/>
        <stp>##V3_BDHV12</stp>
        <stp>ONTEX BB Equity</stp>
        <stp>PX_CLOSE_1D</stp>
        <stp>07/03/2018</stp>
        <stp>07/03/2018</stp>
        <stp>[Crispin Spreadsheet.xlsx]Portfolio!R34C26</stp>
        <tr r="Z34" s="2"/>
      </tp>
      <tp>
        <v>40.98</v>
        <stp/>
        <stp>##V3_BDHV12</stp>
        <stp>KNEBV FH Equity</stp>
        <stp>PX_CLOSE_1D</stp>
        <stp>07/03/2018</stp>
        <stp>07/03/2018</stp>
        <stp>[Crispin Spreadsheet.xlsx]Portfolio!R66C26</stp>
        <tr r="Z66" s="2"/>
      </tp>
      <tp>
        <v>103.89</v>
        <stp/>
        <stp>##V3_BDHV12</stp>
        <stp>SPLK US Equity</stp>
        <stp>PX_CLOSE_1D</stp>
        <stp>07/03/2018</stp>
        <stp>07/03/2018</stp>
        <stp>[Crispin Spreadsheet.xlsx]Portfolio!R771C26</stp>
        <tr r="Z771" s="2"/>
      </tp>
      <tp>
        <v>15.72</v>
        <stp/>
        <stp>##V3_BDHV12</stp>
        <stp>BVN US Equity</stp>
        <stp>PX_CLOSE_1D</stp>
        <stp>07/03/2018</stp>
        <stp>07/03/2018</stp>
        <stp>[Crispin Spreadsheet.xlsx]Portfolio!R611C26</stp>
        <tr r="Z611" s="2"/>
      </tp>
      <tp t="s">
        <v>FTSE/MIB IDX FUT  Mar18</v>
        <stp/>
        <stp>##V3_BDPV12</stp>
        <stp>STA Index</stp>
        <stp>NAME</stp>
        <stp>[Crispin Spreadsheet.xlsx]Portfolio!R213C5</stp>
        <tr r="E213" s="2"/>
      </tp>
      <tp>
        <v>28.13</v>
        <stp/>
        <stp>##V3_BDHV12</stp>
        <stp>PSM GY Equity</stp>
        <stp>PX_CLOSE_1D</stp>
        <stp>07/03/2018</stp>
        <stp>07/03/2018</stp>
        <stp>[Crispin Spreadsheet.xlsx]Portfolio!R163C26</stp>
        <tr r="Z163" s="2"/>
      </tp>
      <tp t="s">
        <v>USD</v>
        <stp/>
        <stp>##V3_BDPV12</stp>
        <stp>USM8 Comdty</stp>
        <stp>CRNCY</stp>
        <stp>[Crispin Spreadsheet.xlsx]Portfolio!R712C4</stp>
        <tr r="D712" s="2"/>
      </tp>
      <tp>
        <v>348.4</v>
        <stp/>
        <stp>##V3_BDHV12</stp>
        <stp>YAR NO Equity</stp>
        <stp>PX_CLOSE_1D</stp>
        <stp>07/03/2018</stp>
        <stp>07/03/2018</stp>
        <stp>[Crispin Spreadsheet.xlsx]Portfolio!R318C26</stp>
        <tr r="Z318" s="2"/>
      </tp>
      <tp>
        <v>22.74</v>
        <stp/>
        <stp>##V3_BDHV12</stp>
        <stp>BFR US Equity</stp>
        <stp>PX_CLOSE_1D</stp>
        <stp>07/03/2018</stp>
        <stp>07/03/2018</stp>
        <stp>[Crispin Spreadsheet.xlsx]Portfolio!R603C26</stp>
        <tr r="Z603" s="2"/>
      </tp>
      <tp>
        <v>32.11</v>
        <stp/>
        <stp>##V3_BDHV12</stp>
        <stp>BAC US Equity</stp>
        <stp>PX_CLOSE_1D</stp>
        <stp>07/03/2018</stp>
        <stp>07/03/2018</stp>
        <stp>[Crispin Spreadsheet.xlsx]Portfolio!R602C26</stp>
        <tr r="Z602" s="2"/>
      </tp>
      <tp>
        <v>107.61</v>
        <stp/>
        <stp>##V3_BDHV12</stp>
        <stp>BMA US Equity</stp>
        <stp>PX_CLOSE_1D</stp>
        <stp>07/03/2018</stp>
        <stp>07/03/2018</stp>
        <stp>[Crispin Spreadsheet.xlsx]Portfolio!R601C26</stp>
        <tr r="Z601" s="2"/>
      </tp>
      <tp>
        <v>51.57</v>
        <stp/>
        <stp>##V3_BDHV12</stp>
        <stp>BID US Equity</stp>
        <stp>PX_CLOSE_1D</stp>
        <stp>07/03/2018</stp>
        <stp>07/03/2018</stp>
        <stp>[Crispin Spreadsheet.xlsx]Portfolio!R685C26</stp>
        <tr r="Z685" s="2"/>
      </tp>
      <tp>
        <v>115</v>
        <stp/>
        <stp>##V3_BDHV12</stp>
        <stp>AMBUB DC Equity</stp>
        <stp>PX_CLOSE_1D</stp>
        <stp>07/03/2018</stp>
        <stp>07/03/2018</stp>
        <stp>[Crispin Spreadsheet.xlsx]Portfolio!R54C26</stp>
        <tr r="Z54" s="2"/>
      </tp>
      <tp>
        <v>3.18</v>
        <stp/>
        <stp>##V3_BDHV12</stp>
        <stp>BMPS IM Equity</stp>
        <stp>PX_CLOSE_1D</stp>
        <stp>07/03/2018</stp>
        <stp>07/03/2018</stp>
        <stp>[Crispin Spreadsheet.xlsx]Portfolio!R217C26</stp>
        <tr r="Z217" s="2"/>
      </tp>
      <tp>
        <v>113.65</v>
        <stp/>
        <stp>##V3_BDHV12</stp>
        <stp>CVX US Equity</stp>
        <stp>PX_CLOSE_1D</stp>
        <stp>07/03/2018</stp>
        <stp>07/03/2018</stp>
        <stp>[Crispin Spreadsheet.xlsx]Portfolio!R609C26</stp>
        <tr r="Z609" s="2"/>
      </tp>
      <tp t="s">
        <v>SWISS MKT IX FUTR Mar18</v>
        <stp/>
        <stp>##V3_BDPV12</stp>
        <stp>SMA Index</stp>
        <stp>NAME</stp>
        <stp>[Crispin Spreadsheet.xlsx]Portfolio!R372C5</stp>
        <tr r="E372" s="2"/>
      </tp>
      <tp>
        <v>124.48</v>
        <stp/>
        <stp>##V3_BDHV12</stp>
        <stp>CRM US Equity</stp>
        <stp>PX_CLOSE_1D</stp>
        <stp>07/03/2018</stp>
        <stp>07/03/2018</stp>
        <stp>[Crispin Spreadsheet.xlsx]Portfolio!R683C26</stp>
        <tr r="Z683" s="2"/>
      </tp>
      <tp>
        <v>46.82</v>
        <stp/>
        <stp>##V3_BDHV12</stp>
        <stp>CAR US Equity</stp>
        <stp>PX_CLOSE_1D</stp>
        <stp>07/03/2018</stp>
        <stp>07/03/2018</stp>
        <stp>[Crispin Spreadsheet.xlsx]Portfolio!R600C26</stp>
        <tr r="Z600" s="2"/>
      </tp>
      <tp>
        <v>153.75</v>
        <stp/>
        <stp>##V3_BDHV12</stp>
        <stp>CAT US Equity</stp>
        <stp>PX_CLOSE_1D</stp>
        <stp>07/03/2018</stp>
        <stp>07/03/2018</stp>
        <stp>[Crispin Spreadsheet.xlsx]Portfolio!R606C26</stp>
        <tr r="Z606" s="2"/>
      </tp>
      <tp>
        <v>46.82</v>
        <stp/>
        <stp>##V3_BDHV12</stp>
        <stp>CAR US Equity</stp>
        <stp>PX_CLOSE_1D</stp>
        <stp>07/03/2018</stp>
        <stp>07/03/2018</stp>
        <stp>[Crispin Spreadsheet.xlsx]Portfolio!R734C26</stp>
        <tr r="Z734" s="2"/>
      </tp>
      <tp>
        <v>51.93</v>
        <stp/>
        <stp>##V3_BDHV12</stp>
        <stp>CNA US Equity</stp>
        <stp>PX_CLOSE_1D</stp>
        <stp>07/03/2018</stp>
        <stp>07/03/2018</stp>
        <stp>[Crispin Spreadsheet.xlsx]Portfolio!R615C26</stp>
        <tr r="Z615" s="2"/>
      </tp>
      <tp>
        <v>318.04000000000002</v>
        <stp/>
        <stp>##V3_BDHV12</stp>
        <stp>CMG US Equity</stp>
        <stp>PX_CLOSE_1D</stp>
        <stp>07/03/2018</stp>
        <stp>07/03/2018</stp>
        <stp>[Crispin Spreadsheet.xlsx]Portfolio!R610C26</stp>
        <tr r="Z610" s="2"/>
      </tp>
      <tp>
        <v>17.364999999999998</v>
        <stp/>
        <stp>##V3_BDHV12</stp>
        <stp>ELE SQ Equity</stp>
        <stp>PX_CLOSE_1D</stp>
        <stp>07/03/2018</stp>
        <stp>07/03/2018</stp>
        <stp>[Crispin Spreadsheet.xlsx]Portfolio!R343C26</stp>
        <tr r="Z343" s="2"/>
      </tp>
      <tp t="e">
        <v>#N/A</v>
        <stp/>
        <stp>##V3_BDHV12</stp>
        <stp>SLCE3 BS Equity</stp>
        <stp>PX_CLOSE_1D</stp>
        <stp>07/03/2018</stp>
        <stp>07/03/2018</stp>
        <stp>[Crispin Spreadsheet.xlsx]Portfolio!R39C26</stp>
        <tr r="Z39" s="2"/>
      </tp>
      <tp>
        <v>490.2</v>
        <stp/>
        <stp>##V3_BDHV12</stp>
        <stp>SOPH LN Equity</stp>
        <stp>PX_CLOSE_1D</stp>
        <stp>07/03/2018</stp>
        <stp>07/03/2018</stp>
        <stp>[Crispin Spreadsheet.xlsx]Portfolio!R557C26</stp>
        <tr r="Z557" s="2"/>
      </tp>
      <tp>
        <v>250.96</v>
        <stp/>
        <stp>##V3_BDHV12</stp>
        <stp>AVGO US Equity</stp>
        <stp>PX_CLOSE_1D</stp>
        <stp>07/03/2018</stp>
        <stp>07/03/2018</stp>
        <stp>[Crispin Spreadsheet.xlsx]Portfolio!R738C26</stp>
        <tr r="Z738" s="2"/>
      </tp>
      <tp>
        <v>242.16</v>
        <stp/>
        <stp>##V3_BDHV12</stp>
        <stp>NVDA US Equity</stp>
        <stp>PX_CLOSE_1D</stp>
        <stp>07/03/2018</stp>
        <stp>07/03/2018</stp>
        <stp>[Crispin Spreadsheet.xlsx]Portfolio!R670C26</stp>
        <tr r="Z670" s="2"/>
      </tp>
      <tp>
        <v>12.86</v>
        <stp/>
        <stp>##V3_BDHV12</stp>
        <stp>SESG FP Equity</stp>
        <stp>PX_CLOSE_1D</stp>
        <stp>07/03/2018</stp>
        <stp>07/03/2018</stp>
        <stp>[Crispin Spreadsheet.xlsx]Portfolio!R767C26</stp>
        <tr r="Z767" s="2"/>
      </tp>
      <tp>
        <v>93.3</v>
        <stp/>
        <stp>##V3_BDHV12</stp>
        <stp>LOOK LN Equity</stp>
        <stp>PX_CLOSE_1D</stp>
        <stp>07/03/2018</stp>
        <stp>07/03/2018</stp>
        <stp>[Crispin Spreadsheet.xlsx]Portfolio!R502C26</stp>
        <tr r="Z502" s="2"/>
      </tp>
      <tp>
        <v>12.86</v>
        <stp/>
        <stp>##V3_BDHV12</stp>
        <stp>SESG FP Equity</stp>
        <stp>PX_CLOSE_1D</stp>
        <stp>07/03/2018</stp>
        <stp>07/03/2018</stp>
        <stp>[Crispin Spreadsheet.xlsx]Portfolio!R118C26</stp>
        <tr r="Z118" s="2"/>
      </tp>
      <tp>
        <v>7.4478</v>
        <stp/>
        <stp>##V3_BDPV12</stp>
        <stp>EURDKK Curncy</stp>
        <stp>PX_YEST_CLOSE</stp>
        <stp>[Crispin Spreadsheet.xlsx]Portfolio!R730C30</stp>
        <tr r="AD730" s="2"/>
      </tp>
      <tp>
        <v>7.4478</v>
        <stp/>
        <stp>##V3_BDPV12</stp>
        <stp>EURDKK Curncy</stp>
        <stp>PX_YEST_CLOSE</stp>
        <stp>[Crispin Spreadsheet.xlsx]Portfolio!R785C30</stp>
        <tr r="AD785" s="2"/>
      </tp>
      <tp>
        <v>9.6601999999999997</v>
        <stp/>
        <stp>##V3_BDPV12</stp>
        <stp>EURHKD Curncy</stp>
        <stp>PX_YEST_CLOSE</stp>
        <stp>[Crispin Spreadsheet.xlsx]Portfolio!R189C30</stp>
        <tr r="AD189" s="2"/>
      </tp>
      <tp>
        <v>9.6601999999999997</v>
        <stp/>
        <stp>##V3_BDPV12</stp>
        <stp>EURHKD Curncy</stp>
        <stp>PX_YEST_CLOSE</stp>
        <stp>[Crispin Spreadsheet.xlsx]Portfolio!R188C30</stp>
        <tr r="AD188" s="2"/>
      </tp>
      <tp>
        <v>9.6601999999999997</v>
        <stp/>
        <stp>##V3_BDPV12</stp>
        <stp>EURHKD Curncy</stp>
        <stp>PX_YEST_CLOSE</stp>
        <stp>[Crispin Spreadsheet.xlsx]Portfolio!R199C30</stp>
        <tr r="AD199" s="2"/>
      </tp>
      <tp>
        <v>9.6601999999999997</v>
        <stp/>
        <stp>##V3_BDPV12</stp>
        <stp>EURHKD Curncy</stp>
        <stp>PX_YEST_CLOSE</stp>
        <stp>[Crispin Spreadsheet.xlsx]Portfolio!R198C30</stp>
        <tr r="AD198" s="2"/>
      </tp>
      <tp>
        <v>9.6601999999999997</v>
        <stp/>
        <stp>##V3_BDPV12</stp>
        <stp>EURHKD Curncy</stp>
        <stp>PX_YEST_CLOSE</stp>
        <stp>[Crispin Spreadsheet.xlsx]Portfolio!R191C30</stp>
        <tr r="AD191" s="2"/>
      </tp>
      <tp>
        <v>9.6601999999999997</v>
        <stp/>
        <stp>##V3_BDPV12</stp>
        <stp>EURHKD Curncy</stp>
        <stp>PX_YEST_CLOSE</stp>
        <stp>[Crispin Spreadsheet.xlsx]Portfolio!R190C30</stp>
        <tr r="AD190" s="2"/>
      </tp>
      <tp>
        <v>9.6601999999999997</v>
        <stp/>
        <stp>##V3_BDPV12</stp>
        <stp>EURHKD Curncy</stp>
        <stp>PX_YEST_CLOSE</stp>
        <stp>[Crispin Spreadsheet.xlsx]Portfolio!R193C30</stp>
        <tr r="AD193" s="2"/>
      </tp>
      <tp>
        <v>9.6601999999999997</v>
        <stp/>
        <stp>##V3_BDPV12</stp>
        <stp>EURHKD Curncy</stp>
        <stp>PX_YEST_CLOSE</stp>
        <stp>[Crispin Spreadsheet.xlsx]Portfolio!R192C30</stp>
        <tr r="AD192" s="2"/>
      </tp>
      <tp>
        <v>9.6601999999999997</v>
        <stp/>
        <stp>##V3_BDPV12</stp>
        <stp>EURHKD Curncy</stp>
        <stp>PX_YEST_CLOSE</stp>
        <stp>[Crispin Spreadsheet.xlsx]Portfolio!R195C30</stp>
        <tr r="AD195" s="2"/>
      </tp>
      <tp>
        <v>9.6601999999999997</v>
        <stp/>
        <stp>##V3_BDPV12</stp>
        <stp>EURHKD Curncy</stp>
        <stp>PX_YEST_CLOSE</stp>
        <stp>[Crispin Spreadsheet.xlsx]Portfolio!R194C30</stp>
        <tr r="AD194" s="2"/>
      </tp>
      <tp>
        <v>9.6601999999999997</v>
        <stp/>
        <stp>##V3_BDPV12</stp>
        <stp>EURHKD Curncy</stp>
        <stp>PX_YEST_CLOSE</stp>
        <stp>[Crispin Spreadsheet.xlsx]Portfolio!R197C30</stp>
        <tr r="AD197" s="2"/>
      </tp>
      <tp>
        <v>9.6601999999999997</v>
        <stp/>
        <stp>##V3_BDPV12</stp>
        <stp>EURHKD Curncy</stp>
        <stp>PX_YEST_CLOSE</stp>
        <stp>[Crispin Spreadsheet.xlsx]Portfolio!R196C30</stp>
        <tr r="AD196" s="2"/>
      </tp>
      <tp>
        <v>9.6601999999999997</v>
        <stp/>
        <stp>##V3_BDPV12</stp>
        <stp>EURHKD Curncy</stp>
        <stp>PX_YEST_CLOSE</stp>
        <stp>[Crispin Spreadsheet.xlsx]Portfolio!R200C30</stp>
        <tr r="AD200" s="2"/>
      </tp>
      <tp t="s">
        <v>IBEX 35 INDX FUTR Mar18</v>
        <stp/>
        <stp>##V3_BDPV12</stp>
        <stp>IBA Index</stp>
        <stp>NAME</stp>
        <stp>[Crispin Spreadsheet.xlsx]Portfolio!R335C5</stp>
        <tr r="E335" s="2"/>
      </tp>
      <tp>
        <v>160.69999999999999</v>
        <stp/>
        <stp>##V3_BDHV12</stp>
        <stp>VOW GY Equity</stp>
        <stp>PX_CLOSE_1D</stp>
        <stp>07/03/2018</stp>
        <stp>07/03/2018</stp>
        <stp>[Crispin Spreadsheet.xlsx]Portfolio!R177C26</stp>
        <tr r="Z177" s="2"/>
      </tp>
      <tp>
        <v>53.84</v>
        <stp/>
        <stp>##V3_BDHV12</stp>
        <stp>DAL US Equity</stp>
        <stp>PX_CLOSE_1D</stp>
        <stp>07/03/2018</stp>
        <stp>07/03/2018</stp>
        <stp>[Crispin Spreadsheet.xlsx]Portfolio!R619C26</stp>
        <tr r="Z619" s="2"/>
      </tp>
      <tp>
        <v>25.9</v>
        <stp/>
        <stp>##V3_BDHV12</stp>
        <stp>DAN US Equity</stp>
        <stp>PX_CLOSE_1D</stp>
        <stp>07/03/2018</stp>
        <stp>07/03/2018</stp>
        <stp>[Crispin Spreadsheet.xlsx]Portfolio!R618C26</stp>
        <tr r="Z618" s="2"/>
      </tp>
      <tp>
        <v>43.44</v>
        <stp/>
        <stp>##V3_BDHV12</stp>
        <stp>DHI US Equity</stp>
        <stp>PX_CLOSE_1D</stp>
        <stp>07/03/2018</stp>
        <stp>07/03/2018</stp>
        <stp>[Crispin Spreadsheet.xlsx]Portfolio!R621C26</stp>
        <tr r="Z621" s="2"/>
      </tp>
      <tp>
        <v>3.71</v>
        <stp/>
        <stp>##V3_BDHV12</stp>
        <stp>DHT US Equity</stp>
        <stp>PX_CLOSE_1D</stp>
        <stp>07/03/2018</stp>
        <stp>07/03/2018</stp>
        <stp>[Crispin Spreadsheet.xlsx]Portfolio!R620C26</stp>
        <tr r="Z620" s="2"/>
      </tp>
      <tp>
        <v>884.2</v>
        <stp/>
        <stp>##V3_BDHV12</stp>
        <stp>ANTO LN Equity</stp>
        <stp>PX_CLOSE_1D</stp>
        <stp>07/03/2018</stp>
        <stp>07/03/2018</stp>
        <stp>[Crispin Spreadsheet.xlsx]Portfolio!R406C26</stp>
        <tr r="Z406" s="2"/>
      </tp>
      <tp>
        <v>208.9</v>
        <stp/>
        <stp>##V3_BDHV12</stp>
        <stp>INTU LN Equity</stp>
        <stp>PX_CLOSE_1D</stp>
        <stp>07/03/2018</stp>
        <stp>07/03/2018</stp>
        <stp>[Crispin Spreadsheet.xlsx]Portfolio!R482C26</stp>
        <tr r="Z482" s="2"/>
      </tp>
      <tp>
        <v>640.20000000000005</v>
        <stp/>
        <stp>##V3_BDHV12</stp>
        <stp>INVP LN Equity</stp>
        <stp>PX_CLOSE_1D</stp>
        <stp>07/03/2018</stp>
        <stp>07/03/2018</stp>
        <stp>[Crispin Spreadsheet.xlsx]Portfolio!R483C26</stp>
        <tr r="Z483" s="2"/>
      </tp>
      <tp>
        <v>683.5</v>
        <stp/>
        <stp>##V3_BDHV12</stp>
        <stp>INCH LN Equity</stp>
        <stp>PX_CLOSE_1D</stp>
        <stp>07/03/2018</stp>
        <stp>07/03/2018</stp>
        <stp>[Crispin Spreadsheet.xlsx]Portfolio!R477C26</stp>
        <tr r="Z477" s="2"/>
      </tp>
      <tp t="s">
        <v>DAX INDEX FUTURE  Mar18</v>
        <stp/>
        <stp>##V3_BDPV12</stp>
        <stp>GXA Index</stp>
        <stp>NAME</stp>
        <stp>[Crispin Spreadsheet.xlsx]Portfolio!R134C5</stp>
        <tr r="E134" s="2"/>
      </tp>
      <tp t="s">
        <v>EUR</v>
        <stp/>
        <stp>##V3_BDPV12</stp>
        <stp>CFA Index</stp>
        <stp>CRNCY</stp>
        <stp>[Crispin Spreadsheet.xlsx]Portfolio!R75C4</stp>
        <tr r="D75" s="2"/>
      </tp>
      <tp>
        <v>103.81</v>
        <stp/>
        <stp>##V3_BDHV12</stp>
        <stp>EXP US Equity</stp>
        <stp>PX_CLOSE_1D</stp>
        <stp>07/03/2018</stp>
        <stp>07/03/2018</stp>
        <stp>[Crispin Spreadsheet.xlsx]Portfolio!R623C26</stp>
        <tr r="Z623" s="2"/>
      </tp>
      <tp>
        <v>82.42</v>
        <stp/>
        <stp>##V3_BDHV12</stp>
        <stp>CFR SW Equity</stp>
        <stp>PX_CLOSE_1D</stp>
        <stp>07/03/2018</stp>
        <stp>07/03/2018</stp>
        <stp>[Crispin Spreadsheet.xlsx]Portfolio!R375C26</stp>
        <tr r="Z375" s="2"/>
      </tp>
      <tp>
        <v>48.65</v>
        <stp/>
        <stp>##V3_BDHV12</stp>
        <stp>EEM US Equity</stp>
        <stp>PX_CLOSE_1D</stp>
        <stp>07/03/2018</stp>
        <stp>07/03/2018</stp>
        <stp>[Crispin Spreadsheet.xlsx]Portfolio!R643C26</stp>
        <tr r="Z643" s="2"/>
      </tp>
      <tp>
        <v>94.66</v>
        <stp/>
        <stp>##V3_BDHV12</stp>
        <stp>WDI GY Equity</stp>
        <stp>PX_CLOSE_1D</stp>
        <stp>07/03/2018</stp>
        <stp>07/03/2018</stp>
        <stp>[Crispin Spreadsheet.xlsx]Portfolio!R786C26</stp>
        <tr r="Z786" s="2"/>
      </tp>
      <tp>
        <v>101.01</v>
        <stp/>
        <stp>##V3_BDHV12</stp>
        <stp>EOG US Equity</stp>
        <stp>PX_CLOSE_1D</stp>
        <stp>07/03/2018</stp>
        <stp>07/03/2018</stp>
        <stp>[Crispin Spreadsheet.xlsx]Portfolio!R625C26</stp>
        <tr r="Z625" s="2"/>
      </tp>
      <tp>
        <v>133.5</v>
        <stp/>
        <stp>##V3_BDHV12</stp>
        <stp>WCH GY Equity</stp>
        <stp>PX_CLOSE_1D</stp>
        <stp>07/03/2018</stp>
        <stp>07/03/2018</stp>
        <stp>[Crispin Spreadsheet.xlsx]Portfolio!R178C26</stp>
        <tr r="Z178" s="2"/>
      </tp>
      <tp>
        <v>19.21</v>
        <stp/>
        <stp>##V3_BDHV12</stp>
        <stp>VIE FP Equity</stp>
        <stp>PX_CLOSE_1D</stp>
        <stp>07/03/2018</stp>
        <stp>07/03/2018</stp>
        <stp>[Crispin Spreadsheet.xlsx]Portfolio!R129C26</stp>
        <tr r="Z129" s="2"/>
      </tp>
      <tp>
        <v>22.94</v>
        <stp/>
        <stp>##V3_BDHV12</stp>
        <stp>CLN SW Equity</stp>
        <stp>PX_CLOSE_1D</stp>
        <stp>07/03/2018</stp>
        <stp>07/03/2018</stp>
        <stp>[Crispin Spreadsheet.xlsx]Portfolio!R376C26</stp>
        <tr r="Z376" s="2"/>
      </tp>
      <tp>
        <v>20.57</v>
        <stp/>
        <stp>##V3_BDHV12</stp>
        <stp>VIV FP Equity</stp>
        <stp>PX_CLOSE_1D</stp>
        <stp>07/03/2018</stp>
        <stp>07/03/2018</stp>
        <stp>[Crispin Spreadsheet.xlsx]Portfolio!R131C26</stp>
        <tr r="Z131" s="2"/>
      </tp>
      <tp>
        <v>126.7</v>
        <stp/>
        <stp>##V3_BDHV12</stp>
        <stp>WAF GY Equity</stp>
        <stp>PX_CLOSE_1D</stp>
        <stp>07/03/2018</stp>
        <stp>07/03/2018</stp>
        <stp>[Crispin Spreadsheet.xlsx]Portfolio!R171C26</stp>
        <tr r="Z171" s="2"/>
      </tp>
      <tp>
        <v>94.66</v>
        <stp/>
        <stp>##V3_BDHV12</stp>
        <stp>WDI GY Equity</stp>
        <stp>PX_CLOSE_1D</stp>
        <stp>07/03/2018</stp>
        <stp>07/03/2018</stp>
        <stp>[Crispin Spreadsheet.xlsx]Portfolio!R179C26</stp>
        <tr r="Z179" s="2"/>
      </tp>
      <tp>
        <v>1118</v>
        <stp/>
        <stp>##V3_BDHV12</stp>
        <stp>SMSN LI Equity</stp>
        <stp>PX_CLOSE_1D</stp>
        <stp>07/03/2018</stp>
        <stp>07/03/2018</stp>
        <stp>[Crispin Spreadsheet.xlsx]Portfolio!R545C26</stp>
        <tr r="Z545" s="2"/>
      </tp>
      <tp>
        <v>60</v>
        <stp/>
        <stp>##V3_BDHV12</stp>
        <stp>NODL NO Equity</stp>
        <stp>PX_CLOSE_1D</stp>
        <stp>07/03/2018</stp>
        <stp>07/03/2018</stp>
        <stp>[Crispin Spreadsheet.xlsx]Portfolio!R763C26</stp>
        <tr r="Z763" s="2"/>
      </tp>
      <tp>
        <v>648.5</v>
        <stp/>
        <stp>##V3_BDHV12</stp>
        <stp>DMGT LN Equity</stp>
        <stp>PX_CLOSE_1D</stp>
        <stp>07/03/2018</stp>
        <stp>07/03/2018</stp>
        <stp>[Crispin Spreadsheet.xlsx]Portfolio!R441C26</stp>
        <tr r="Z441" s="2"/>
      </tp>
      <tp>
        <v>3082</v>
        <stp/>
        <stp>##V3_BDHV12</stp>
        <stp>JMAT LN Equity</stp>
        <stp>PX_CLOSE_1D</stp>
        <stp>07/03/2018</stp>
        <stp>07/03/2018</stp>
        <stp>[Crispin Spreadsheet.xlsx]Portfolio!R490C26</stp>
        <tr r="Z490" s="2"/>
      </tp>
      <tp>
        <v>60</v>
        <stp/>
        <stp>##V3_BDHV12</stp>
        <stp>NODL NO Equity</stp>
        <stp>PX_CLOSE_1D</stp>
        <stp>07/03/2018</stp>
        <stp>07/03/2018</stp>
        <stp>[Crispin Spreadsheet.xlsx]Portfolio!R311C26</stp>
        <tr r="Z311" s="2"/>
      </tp>
      <tp>
        <v>23.39</v>
        <stp/>
        <stp>##V3_BDHV12</stp>
        <stp>ARYN SW Equity</stp>
        <stp>PX_CLOSE_1D</stp>
        <stp>07/03/2018</stp>
        <stp>07/03/2018</stp>
        <stp>[Crispin Spreadsheet.xlsx]Portfolio!R732C26</stp>
        <tr r="Z732" s="2"/>
      </tp>
      <tp>
        <v>31.35</v>
        <stp/>
        <stp>##V3_BDHV12</stp>
        <stp>NTRI US Equity</stp>
        <stp>PX_CLOSE_1D</stp>
        <stp>07/03/2018</stp>
        <stp>07/03/2018</stp>
        <stp>[Crispin Spreadsheet.xlsx]Portfolio!R669C26</stp>
        <tr r="Z669" s="2"/>
      </tp>
      <tp>
        <v>1579.5</v>
        <stp/>
        <stp>##V3_BDHV12</stp>
        <stp>SMIN LN Equity</stp>
        <stp>PX_CLOSE_1D</stp>
        <stp>07/03/2018</stp>
        <stp>07/03/2018</stp>
        <stp>[Crispin Spreadsheet.xlsx]Portfolio!R556C26</stp>
        <tr r="Z556" s="2"/>
      </tp>
      <tp t="s">
        <v>FTSE 100 IDX FUT  Mar18</v>
        <stp/>
        <stp>##V3_BDPV12</stp>
        <stp>Z A Index</stp>
        <stp>NAME</stp>
        <stp>[Crispin Spreadsheet.xlsx]Portfolio!R397C5</stp>
        <tr r="E397" s="2"/>
      </tp>
      <tp t="s">
        <v>S&amp;P 500 FUTURE    Jun18</v>
        <stp/>
        <stp>##V3_BDPV12</stp>
        <stp>SPA Index</stp>
        <stp>NAME</stp>
        <stp>[Crispin Spreadsheet.xlsx]Portfolio!R587C5</stp>
        <tr r="E587" s="2"/>
      </tp>
      <tp>
        <v>222.2</v>
        <stp/>
        <stp>##V3_BDHV12</stp>
        <stp>WDH DC Equity</stp>
        <stp>PX_CLOSE_1D</stp>
        <stp>07/03/2018</stp>
        <stp>07/03/2018</stp>
        <stp>[Crispin Spreadsheet.xlsx]Portfolio!R785C26</stp>
        <tr r="Z785" s="2"/>
      </tp>
      <tp t="s">
        <v>EUR</v>
        <stp/>
        <stp>##V3_BDPV12</stp>
        <stp>VGA Index</stp>
        <stp>CRNCY</stp>
        <stp>[Crispin Spreadsheet.xlsx]Portfolio!R76C4</stp>
        <tr r="D76" s="2"/>
      </tp>
      <tp>
        <v>21.34</v>
        <stp/>
        <stp>##V3_BDHV12</stp>
        <stp>TKA GY Equity</stp>
        <stp>PX_CLOSE_1D</stp>
        <stp>07/03/2018</stp>
        <stp>07/03/2018</stp>
        <stp>[Crispin Spreadsheet.xlsx]Portfolio!R174C26</stp>
        <tr r="Z174" s="2"/>
      </tp>
      <tp>
        <v>66.400000000000006</v>
        <stp/>
        <stp>##V3_BDHV12</stp>
        <stp>UBI FP Equity</stp>
        <stp>PX_CLOSE_1D</stp>
        <stp>07/03/2018</stp>
        <stp>07/03/2018</stp>
        <stp>[Crispin Spreadsheet.xlsx]Portfolio!R126C26</stp>
        <tr r="Z126" s="2"/>
      </tp>
      <tp>
        <v>18.7</v>
        <stp/>
        <stp>##V3_BDHV12</stp>
        <stp>FCX US Equity</stp>
        <stp>PX_CLOSE_1D</stp>
        <stp>07/03/2018</stp>
        <stp>07/03/2018</stp>
        <stp>[Crispin Spreadsheet.xlsx]Portfolio!R632C26</stp>
        <tr r="Z632" s="2"/>
      </tp>
      <tp>
        <v>57.32</v>
        <stp/>
        <stp>##V3_BDHV12</stp>
        <stp>FAF US Equity</stp>
        <stp>PX_CLOSE_1D</stp>
        <stp>07/03/2018</stp>
        <stp>07/03/2018</stp>
        <stp>[Crispin Spreadsheet.xlsx]Portfolio!R629C26</stp>
        <tr r="Z629" s="2"/>
      </tp>
      <tp>
        <v>3739.5</v>
        <stp/>
        <stp>##V3_BDHV12</stp>
        <stp>ULVR LN Equity</stp>
        <stp>PX_CLOSE_1D</stp>
        <stp>07/03/2018</stp>
        <stp>07/03/2018</stp>
        <stp>[Crispin Spreadsheet.xlsx]Portfolio!R575C26</stp>
        <tr r="Z575" s="2"/>
      </tp>
      <tp>
        <v>83.69</v>
        <stp/>
        <stp>##V3_BDHV12</stp>
        <stp>LULU US Equity</stp>
        <stp>PX_CLOSE_1D</stp>
        <stp>07/03/2018</stp>
        <stp>07/03/2018</stp>
        <stp>[Crispin Spreadsheet.xlsx]Portfolio!R657C26</stp>
        <tr r="Z657" s="2"/>
      </tp>
      <tp>
        <v>7.45</v>
        <stp/>
        <stp>##V3_BDHV12</stp>
        <stp>BIRG ID Equity</stp>
        <stp>PX_CLOSE_1D</stp>
        <stp>07/03/2018</stp>
        <stp>07/03/2018</stp>
        <stp>[Crispin Spreadsheet.xlsx]Portfolio!R210C26</stp>
        <tr r="Z210" s="2"/>
      </tp>
      <tp>
        <v>16.920000000000002</v>
        <stp/>
        <stp>##V3_BDHV12</stp>
        <stp>CSGN SW Equity</stp>
        <stp>PX_CLOSE_1D</stp>
        <stp>07/03/2018</stp>
        <stp>07/03/2018</stp>
        <stp>[Crispin Spreadsheet.xlsx]Portfolio!R377C26</stp>
        <tr r="Z377" s="2"/>
      </tp>
      <tp>
        <v>368.4</v>
        <stp/>
        <stp>##V3_BDHV12</stp>
        <stp>GLEN LN Equity</stp>
        <stp>PX_CLOSE_1D</stp>
        <stp>07/03/2018</stp>
        <stp>07/03/2018</stp>
        <stp>[Crispin Spreadsheet.xlsx]Portfolio!R460C26</stp>
        <tr r="Z460" s="2"/>
      </tp>
      <tp>
        <v>629.4</v>
        <stp/>
        <stp>##V3_BDHV12</stp>
        <stp>BLND LN Equity</stp>
        <stp>PX_CLOSE_1D</stp>
        <stp>07/03/2018</stp>
        <stp>07/03/2018</stp>
        <stp>[Crispin Spreadsheet.xlsx]Portfolio!R422C26</stp>
        <tr r="Z422" s="2"/>
      </tp>
      <tp>
        <v>2.0750000000000002</v>
        <stp/>
        <stp>##V3_BDHV12</stp>
        <stp>CLNR LN Equity</stp>
        <stp>PX_CLOSE_1D</stp>
        <stp>07/03/2018</stp>
        <stp>07/03/2018</stp>
        <stp>[Crispin Spreadsheet.xlsx]Portfolio!R436C26</stp>
        <tr r="Z436" s="2"/>
      </tp>
      <tp>
        <v>66.56</v>
        <stp/>
        <stp>##V3_BDHV12</stp>
        <stp>LLOY LN Equity</stp>
        <stp>PX_CLOSE_1D</stp>
        <stp>07/03/2018</stp>
        <stp>07/03/2018</stp>
        <stp>[Crispin Spreadsheet.xlsx]Portfolio!R498C26</stp>
        <tr r="Z498" s="2"/>
      </tp>
      <tp>
        <v>1.16984</v>
        <stp/>
        <stp>##V3_BDPV12</stp>
        <stp>EURCHF Curncy</stp>
        <stp>PX_YEST_CLOSE</stp>
        <stp>[Crispin Spreadsheet.xlsx]Portfolio!R372C30</stp>
        <tr r="AD372" s="2"/>
      </tp>
      <tp>
        <v>1.16984</v>
        <stp/>
        <stp>##V3_BDPV12</stp>
        <stp>EURCHF Curncy</stp>
        <stp>PX_YEST_CLOSE</stp>
        <stp>[Crispin Spreadsheet.xlsx]Portfolio!R373C30</stp>
        <tr r="AD373" s="2"/>
      </tp>
      <tp>
        <v>1.16984</v>
        <stp/>
        <stp>##V3_BDPV12</stp>
        <stp>EURCHF Curncy</stp>
        <stp>PX_YEST_CLOSE</stp>
        <stp>[Crispin Spreadsheet.xlsx]Portfolio!R376C30</stp>
        <tr r="AD376" s="2"/>
      </tp>
      <tp>
        <v>1.16984</v>
        <stp/>
        <stp>##V3_BDPV12</stp>
        <stp>EURCHF Curncy</stp>
        <stp>PX_YEST_CLOSE</stp>
        <stp>[Crispin Spreadsheet.xlsx]Portfolio!R377C30</stp>
        <tr r="AD377" s="2"/>
      </tp>
      <tp>
        <v>1.16984</v>
        <stp/>
        <stp>##V3_BDPV12</stp>
        <stp>EURCHF Curncy</stp>
        <stp>PX_YEST_CLOSE</stp>
        <stp>[Crispin Spreadsheet.xlsx]Portfolio!R374C30</stp>
        <tr r="AD374" s="2"/>
      </tp>
      <tp>
        <v>1.16984</v>
        <stp/>
        <stp>##V3_BDPV12</stp>
        <stp>EURCHF Curncy</stp>
        <stp>PX_YEST_CLOSE</stp>
        <stp>[Crispin Spreadsheet.xlsx]Portfolio!R375C30</stp>
        <tr r="AD375" s="2"/>
      </tp>
      <tp>
        <v>1.16984</v>
        <stp/>
        <stp>##V3_BDPV12</stp>
        <stp>EURCHF Curncy</stp>
        <stp>PX_YEST_CLOSE</stp>
        <stp>[Crispin Spreadsheet.xlsx]Portfolio!R378C30</stp>
        <tr r="AD378" s="2"/>
      </tp>
      <tp>
        <v>1.16984</v>
        <stp/>
        <stp>##V3_BDPV12</stp>
        <stp>EURCHF Curncy</stp>
        <stp>PX_YEST_CLOSE</stp>
        <stp>[Crispin Spreadsheet.xlsx]Portfolio!R379C30</stp>
        <tr r="AD379" s="2"/>
      </tp>
      <tp>
        <v>1.16984</v>
        <stp/>
        <stp>##V3_BDPV12</stp>
        <stp>EURCHF Curncy</stp>
        <stp>PX_YEST_CLOSE</stp>
        <stp>[Crispin Spreadsheet.xlsx]Portfolio!R382C30</stp>
        <tr r="AD382" s="2"/>
      </tp>
      <tp>
        <v>1.16984</v>
        <stp/>
        <stp>##V3_BDPV12</stp>
        <stp>EURCHF Curncy</stp>
        <stp>PX_YEST_CLOSE</stp>
        <stp>[Crispin Spreadsheet.xlsx]Portfolio!R383C30</stp>
        <tr r="AD383" s="2"/>
      </tp>
      <tp>
        <v>1.16984</v>
        <stp/>
        <stp>##V3_BDPV12</stp>
        <stp>EURCHF Curncy</stp>
        <stp>PX_YEST_CLOSE</stp>
        <stp>[Crispin Spreadsheet.xlsx]Portfolio!R380C30</stp>
        <tr r="AD380" s="2"/>
      </tp>
      <tp>
        <v>1.16984</v>
        <stp/>
        <stp>##V3_BDPV12</stp>
        <stp>EURCHF Curncy</stp>
        <stp>PX_YEST_CLOSE</stp>
        <stp>[Crispin Spreadsheet.xlsx]Portfolio!R381C30</stp>
        <tr r="AD381" s="2"/>
      </tp>
      <tp>
        <v>1.16984</v>
        <stp/>
        <stp>##V3_BDPV12</stp>
        <stp>EURCHF Curncy</stp>
        <stp>PX_YEST_CLOSE</stp>
        <stp>[Crispin Spreadsheet.xlsx]Portfolio!R386C30</stp>
        <tr r="AD386" s="2"/>
      </tp>
      <tp>
        <v>1.16984</v>
        <stp/>
        <stp>##V3_BDPV12</stp>
        <stp>EURCHF Curncy</stp>
        <stp>PX_YEST_CLOSE</stp>
        <stp>[Crispin Spreadsheet.xlsx]Portfolio!R387C30</stp>
        <tr r="AD387" s="2"/>
      </tp>
      <tp>
        <v>1.16984</v>
        <stp/>
        <stp>##V3_BDPV12</stp>
        <stp>EURCHF Curncy</stp>
        <stp>PX_YEST_CLOSE</stp>
        <stp>[Crispin Spreadsheet.xlsx]Portfolio!R384C30</stp>
        <tr r="AD384" s="2"/>
      </tp>
      <tp>
        <v>1.16984</v>
        <stp/>
        <stp>##V3_BDPV12</stp>
        <stp>EURCHF Curncy</stp>
        <stp>PX_YEST_CLOSE</stp>
        <stp>[Crispin Spreadsheet.xlsx]Portfolio!R385C30</stp>
        <tr r="AD385" s="2"/>
      </tp>
      <tp>
        <v>1.16984</v>
        <stp/>
        <stp>##V3_BDPV12</stp>
        <stp>EURCHF Curncy</stp>
        <stp>PX_YEST_CLOSE</stp>
        <stp>[Crispin Spreadsheet.xlsx]Portfolio!R388C30</stp>
        <tr r="AD388" s="2"/>
      </tp>
      <tp>
        <v>1.16984</v>
        <stp/>
        <stp>##V3_BDPV12</stp>
        <stp>EURCHF Curncy</stp>
        <stp>PX_YEST_CLOSE</stp>
        <stp>[Crispin Spreadsheet.xlsx]Portfolio!R389C30</stp>
        <tr r="AD389" s="2"/>
      </tp>
      <tp>
        <v>1.16984</v>
        <stp/>
        <stp>##V3_BDPV12</stp>
        <stp>EURCHF Curncy</stp>
        <stp>PX_YEST_CLOSE</stp>
        <stp>[Crispin Spreadsheet.xlsx]Portfolio!R390C30</stp>
        <tr r="AD390" s="2"/>
      </tp>
      <tp>
        <v>1.16984</v>
        <stp/>
        <stp>##V3_BDPV12</stp>
        <stp>EURCHF Curncy</stp>
        <stp>PX_YEST_CLOSE</stp>
        <stp>[Crispin Spreadsheet.xlsx]Portfolio!R391C30</stp>
        <tr r="AD391" s="2"/>
      </tp>
      <tp>
        <v>1.16984</v>
        <stp/>
        <stp>##V3_BDPV12</stp>
        <stp>EURCHF Curncy</stp>
        <stp>PX_YEST_CLOSE</stp>
        <stp>[Crispin Spreadsheet.xlsx]Portfolio!R732C30</stp>
        <tr r="AD732" s="2"/>
      </tp>
      <tp>
        <v>1.16984</v>
        <stp/>
        <stp>##V3_BDPV12</stp>
        <stp>EURCHF Curncy</stp>
        <stp>PX_YEST_CLOSE</stp>
        <stp>[Crispin Spreadsheet.xlsx]Portfolio!R761C30</stp>
        <tr r="AD761" s="2"/>
      </tp>
      <tp>
        <v>1.16984</v>
        <stp/>
        <stp>##V3_BDPV12</stp>
        <stp>EURCHF Curncy</stp>
        <stp>PX_YEST_CLOSE</stp>
        <stp>[Crispin Spreadsheet.xlsx]Portfolio!R773C30</stp>
        <tr r="AD773" s="2"/>
      </tp>
      <tp>
        <v>267.76</v>
        <stp/>
        <stp>##V3_BDHV12</stp>
        <stp>GWW US Equity</stp>
        <stp>PX_CLOSE_1D</stp>
        <stp>07/03/2018</stp>
        <stp>07/03/2018</stp>
        <stp>[Crispin Spreadsheet.xlsx]Portfolio!R788C26</stp>
        <tr r="Z788" s="2"/>
      </tp>
      <tp t="s">
        <v>NIKKEI 225  (OSE) Jun18</v>
        <stp/>
        <stp>##V3_BDPV12</stp>
        <stp>NKA Index</stp>
        <stp>NAME</stp>
        <stp>[Crispin Spreadsheet.xlsx]Portfolio!R236C5</stp>
        <tr r="E236" s="2"/>
      </tp>
      <tp>
        <v>11495</v>
        <stp/>
        <stp>##V3_BDHV12</stp>
        <stp>ANG SJ Equity</stp>
        <stp>PX_CLOSE_1D</stp>
        <stp>07/03/2018</stp>
        <stp>07/03/2018</stp>
        <stp>[Crispin Spreadsheet.xlsx]Portfolio!R330C26</stp>
        <tr r="Z330" s="2"/>
      </tp>
      <tp>
        <v>0.2954</v>
        <stp/>
        <stp>##V3_BDHV12</stp>
        <stp>BCP PL Equity</stp>
        <stp>PX_CLOSE_1D</stp>
        <stp>07/03/2018</stp>
        <stp>07/03/2018</stp>
        <stp>[Crispin Spreadsheet.xlsx]Portfolio!R321C26</stp>
        <tr r="Z321" s="2"/>
      </tp>
      <tp>
        <v>21.36</v>
        <stp/>
        <stp>##V3_BDHV12</stp>
        <stp>GGP US Equity</stp>
        <stp>PX_CLOSE_1D</stp>
        <stp>07/03/2018</stp>
        <stp>07/03/2018</stp>
        <stp>[Crispin Spreadsheet.xlsx]Portfolio!R635C26</stp>
        <tr r="Z635" s="2"/>
      </tp>
      <tp>
        <v>21.36</v>
        <stp/>
        <stp>##V3_BDHV12</stp>
        <stp>GGP US Equity</stp>
        <stp>PX_CLOSE_1D</stp>
        <stp>07/03/2018</stp>
        <stp>07/03/2018</stp>
        <stp>[Crispin Spreadsheet.xlsx]Portfolio!R745C26</stp>
        <tr r="Z745" s="2"/>
      </tp>
      <tp>
        <v>19.465</v>
        <stp/>
        <stp>##V3_BDHV12</stp>
        <stp>ABE SQ Equity</stp>
        <stp>PX_CLOSE_1D</stp>
        <stp>07/03/2018</stp>
        <stp>07/03/2018</stp>
        <stp>[Crispin Spreadsheet.xlsx]Portfolio!R336C26</stp>
        <tr r="Z336" s="2"/>
      </tp>
      <tp>
        <v>60</v>
        <stp/>
        <stp>##V3_BDHV12</stp>
        <stp>AXL SJ Equity</stp>
        <stp>PX_CLOSE_1D</stp>
        <stp>07/03/2018</stp>
        <stp>07/03/2018</stp>
        <stp>[Crispin Spreadsheet.xlsx]Portfolio!R329C26</stp>
        <tr r="Z329" s="2"/>
      </tp>
      <tp>
        <v>12.04</v>
        <stp/>
        <stp>##V3_BDHV12</stp>
        <stp>ACX SQ Equity</stp>
        <stp>PX_CLOSE_1D</stp>
        <stp>07/03/2018</stp>
        <stp>07/03/2018</stp>
        <stp>[Crispin Spreadsheet.xlsx]Portfolio!R337C26</stp>
        <tr r="Z337" s="2"/>
      </tp>
      <tp>
        <v>11.21</v>
        <stp/>
        <stp>##V3_BDHV12</stp>
        <stp>TFI FP Equity</stp>
        <stp>PX_CLOSE_1D</stp>
        <stp>07/03/2018</stp>
        <stp>07/03/2018</stp>
        <stp>[Crispin Spreadsheet.xlsx]Portfolio!R123C26</stp>
        <tr r="Z123" s="2"/>
      </tp>
      <tp>
        <v>59</v>
        <stp/>
        <stp>##V3_BDHV12</stp>
        <stp>AMS SQ Equity</stp>
        <stp>PX_CLOSE_1D</stp>
        <stp>07/03/2018</stp>
        <stp>07/03/2018</stp>
        <stp>[Crispin Spreadsheet.xlsx]Portfolio!R338C26</stp>
        <tr r="Z338" s="2"/>
      </tp>
      <tp>
        <v>552.4</v>
        <stp/>
        <stp>##V3_BDHV12</stp>
        <stp>OCDO LN Equity</stp>
        <stp>PX_CLOSE_1D</stp>
        <stp>07/03/2018</stp>
        <stp>07/03/2018</stp>
        <stp>[Crispin Spreadsheet.xlsx]Portfolio!R510C26</stp>
        <tr r="Z510" s="2"/>
      </tp>
      <tp>
        <v>28</v>
        <stp/>
        <stp>##V3_BDHV12</stp>
        <stp>FCCN LN Equity</stp>
        <stp>PX_CLOSE_1D</stp>
        <stp>07/03/2018</stp>
        <stp>07/03/2018</stp>
        <stp>[Crispin Spreadsheet.xlsx]Portfolio!R456C26</stp>
        <tr r="Z456" s="2"/>
      </tp>
      <tp>
        <v>121.05</v>
        <stp/>
        <stp>##V3_BDHV12</stp>
        <stp>G M8 Comdty</stp>
        <stp>PX_CLOSE_1D</stp>
        <stp>07/03/2018</stp>
        <stp>07/03/2018</stp>
        <stp>[Crispin Spreadsheet.xlsx]Portfolio!R710C26</stp>
        <tr r="Z710" s="2"/>
      </tp>
      <tp>
        <v>143.375</v>
        <stp/>
        <stp>##V3_BDHV12</stp>
        <stp>USM8 Comdty</stp>
        <stp>PX_CLOSE_1D</stp>
        <stp>07/03/2018</stp>
        <stp>07/03/2018</stp>
        <stp>[Crispin Spreadsheet.xlsx]Portfolio!R712C26</stp>
        <tr r="Z712" s="2"/>
      </tp>
      <tp>
        <v>1.6234</v>
        <stp/>
        <stp>##V3_BDPV12</stp>
        <stp>EURSGD Curncy</stp>
        <stp>PX_YEST_CLOSE</stp>
        <stp>[Crispin Spreadsheet.xlsx]Portfolio!R326C30</stp>
        <tr r="AD326" s="2"/>
      </tp>
      <tp>
        <v>60.4</v>
        <stp/>
        <stp>##V3_BDHV12</stp>
        <stp>TOD IM Equity</stp>
        <stp>PX_CLOSE_1D</stp>
        <stp>07/03/2018</stp>
        <stp>07/03/2018</stp>
        <stp>[Crispin Spreadsheet.xlsx]Portfolio!R230C26</stp>
        <tr r="Z230" s="2"/>
      </tp>
      <tp>
        <v>19.690000000000001</v>
        <stp/>
        <stp>##V3_BDHV12</stp>
        <stp>HTZ US Equity</stp>
        <stp>PX_CLOSE_1D</stp>
        <stp>07/03/2018</stp>
        <stp>07/03/2018</stp>
        <stp>[Crispin Spreadsheet.xlsx]Portfolio!R746C26</stp>
        <tr r="Z746" s="2"/>
      </tp>
      <tp>
        <v>19.690000000000001</v>
        <stp/>
        <stp>##V3_BDHV12</stp>
        <stp>HTZ US Equity</stp>
        <stp>PX_CLOSE_1D</stp>
        <stp>07/03/2018</stp>
        <stp>07/03/2018</stp>
        <stp>[Crispin Spreadsheet.xlsx]Portfolio!R640C26</stp>
        <tr r="Z640" s="2"/>
      </tp>
      <tp>
        <v>0.7722</v>
        <stp/>
        <stp>##V3_BDHV12</stp>
        <stp>TIT IM Equity</stp>
        <stp>PX_CLOSE_1D</stp>
        <stp>07/03/2018</stp>
        <stp>07/03/2018</stp>
        <stp>[Crispin Spreadsheet.xlsx]Portfolio!R229C26</stp>
        <tr r="Z229" s="2"/>
      </tp>
      <tp>
        <v>94.24</v>
        <stp/>
        <stp>##V3_BDHV12</stp>
        <stp>NDA SS Equity</stp>
        <stp>PX_CLOSE_1D</stp>
        <stp>07/03/2018</stp>
        <stp>07/03/2018</stp>
        <stp>[Crispin Spreadsheet.xlsx]Portfolio!R361C26</stp>
        <tr r="Z361" s="2"/>
      </tp>
      <tp>
        <v>45.92</v>
        <stp/>
        <stp>##V3_BDHV12</stp>
        <stp>HAL US Equity</stp>
        <stp>PX_CLOSE_1D</stp>
        <stp>07/03/2018</stp>
        <stp>07/03/2018</stp>
        <stp>[Crispin Spreadsheet.xlsx]Portfolio!R639C26</stp>
        <tr r="Z639" s="2"/>
      </tp>
      <tp>
        <v>205.9</v>
        <stp/>
        <stp>##V3_BDHV12</stp>
        <stp>QQ/ LN Equity</stp>
        <stp>PX_CLOSE_1D</stp>
        <stp>07/03/2018</stp>
        <stp>07/03/2018</stp>
        <stp>[Crispin Spreadsheet.xlsx]Portfolio!R526C26</stp>
        <tr r="Z526" s="2"/>
      </tp>
      <tp>
        <v>68.099999999999994</v>
        <stp/>
        <stp>##V3_BDHV12</stp>
        <stp>STB NO Equity</stp>
        <stp>PX_CLOSE_1D</stp>
        <stp>07/03/2018</stp>
        <stp>07/03/2018</stp>
        <stp>[Crispin Spreadsheet.xlsx]Portfolio!R315C26</stp>
        <tr r="Z315" s="2"/>
      </tp>
      <tp>
        <v>182.1</v>
        <stp/>
        <stp>##V3_BDHV12</stp>
        <stp>STL NO Equity</stp>
        <stp>PX_CLOSE_1D</stp>
        <stp>07/03/2018</stp>
        <stp>07/03/2018</stp>
        <stp>[Crispin Spreadsheet.xlsx]Portfolio!R314C26</stp>
        <tr r="Z314" s="2"/>
      </tp>
      <tp>
        <v>244.7</v>
        <stp/>
        <stp>##V3_BDHV12</stp>
        <stp>SBRY LN Equity</stp>
        <stp>PX_CLOSE_1D</stp>
        <stp>07/03/2018</stp>
        <stp>07/03/2018</stp>
        <stp>[Crispin Spreadsheet.xlsx]Portfolio!R488C26</stp>
        <tr r="Z488" s="2"/>
      </tp>
      <tp>
        <v>279.8</v>
        <stp/>
        <stp>##V3_BDHV12</stp>
        <stp>IBST LN Equity</stp>
        <stp>PX_CLOSE_1D</stp>
        <stp>07/03/2018</stp>
        <stp>07/03/2018</stp>
        <stp>[Crispin Spreadsheet.xlsx]Portfolio!R471C26</stp>
        <tr r="Z471" s="2"/>
      </tp>
      <tp>
        <v>15.29</v>
        <stp/>
        <stp>##V3_BDHV12</stp>
        <stp>ZIL2 GY Equity</stp>
        <stp>PX_CLOSE_1D</stp>
        <stp>07/03/2018</stp>
        <stp>07/03/2018</stp>
        <stp>[Crispin Spreadsheet.xlsx]Portfolio!R151C26</stp>
        <tr r="Z151" s="2"/>
      </tp>
      <tp>
        <v>15.29</v>
        <stp/>
        <stp>##V3_BDHV12</stp>
        <stp>ZIL2 GY Equity</stp>
        <stp>PX_CLOSE_1D</stp>
        <stp>07/03/2018</stp>
        <stp>07/03/2018</stp>
        <stp>[Crispin Spreadsheet.xlsx]Portfolio!R743C26</stp>
        <tr r="Z743" s="2"/>
      </tp>
      <tp>
        <v>15.74</v>
        <stp/>
        <stp>##V3_BDHV12</stp>
        <stp>AIXA GY Equity</stp>
        <stp>PX_CLOSE_1D</stp>
        <stp>07/03/2018</stp>
        <stp>07/03/2018</stp>
        <stp>[Crispin Spreadsheet.xlsx]Portfolio!R137C26</stp>
        <tr r="Z137" s="2"/>
      </tp>
      <tp>
        <v>7.38</v>
        <stp/>
        <stp>##V3_BDHV12</stp>
        <stp>POG LN Equity</stp>
        <stp>PX_CLOSE_1D</stp>
        <stp>07/03/2018</stp>
        <stp>07/03/2018</stp>
        <stp>[Crispin Spreadsheet.xlsx]Portfolio!R521C26</stp>
        <tr r="Z521" s="2"/>
      </tp>
      <tp>
        <v>489.8</v>
        <stp/>
        <stp>##V3_BDHV12</stp>
        <stp>PAG LN Equity</stp>
        <stp>PX_CLOSE_1D</stp>
        <stp>07/03/2018</stp>
        <stp>07/03/2018</stp>
        <stp>[Crispin Spreadsheet.xlsx]Portfolio!R516C26</stp>
        <tr r="Z516" s="2"/>
      </tp>
      <tp>
        <v>26.65</v>
        <stp/>
        <stp>##V3_BDHV12</stp>
        <stp>PDG LN Equity</stp>
        <stp>PX_CLOSE_1D</stp>
        <stp>07/03/2018</stp>
        <stp>07/03/2018</stp>
        <stp>[Crispin Spreadsheet.xlsx]Portfolio!R518C26</stp>
        <tr r="Z518" s="2"/>
      </tp>
      <tp>
        <v>16.876000000000001</v>
        <stp/>
        <stp>##V3_BDHV12</stp>
        <stp>UCG IM Equity</stp>
        <stp>PX_CLOSE_1D</stp>
        <stp>07/03/2018</stp>
        <stp>07/03/2018</stp>
        <stp>[Crispin Spreadsheet.xlsx]Portfolio!R231C26</stp>
        <tr r="Z231" s="2"/>
      </tp>
      <tp>
        <v>463.3</v>
        <stp/>
        <stp>##V3_BDHV12</stp>
        <stp>PFC LN Equity</stp>
        <stp>PX_CLOSE_1D</stp>
        <stp>07/03/2018</stp>
        <stp>07/03/2018</stp>
        <stp>[Crispin Spreadsheet.xlsx]Portfolio!R520C26</stp>
        <tr r="Z520" s="2"/>
      </tp>
      <tp>
        <v>939.6</v>
        <stp/>
        <stp>##V3_BDHV12</stp>
        <stp>PFG LN Equity</stp>
        <stp>PX_CLOSE_1D</stp>
        <stp>07/03/2018</stp>
        <stp>07/03/2018</stp>
        <stp>[Crispin Spreadsheet.xlsx]Portfolio!R524C26</stp>
        <tr r="Z524" s="2"/>
      </tp>
      <tp>
        <v>39.549999999999997</v>
        <stp/>
        <stp>##V3_BDHV12</stp>
        <stp>PFD LN Equity</stp>
        <stp>PX_CLOSE_1D</stp>
        <stp>07/03/2018</stp>
        <stp>07/03/2018</stp>
        <stp>[Crispin Spreadsheet.xlsx]Portfolio!R523C26</stp>
        <tr r="Z523" s="2"/>
      </tp>
      <tp>
        <v>3.7240000000000002</v>
        <stp/>
        <stp>##V3_BDHV12</stp>
        <stp>UBI IM Equity</stp>
        <stp>PX_CLOSE_1D</stp>
        <stp>07/03/2018</stp>
        <stp>07/03/2018</stp>
        <stp>[Crispin Spreadsheet.xlsx]Portfolio!R232C26</stp>
        <tr r="Z232" s="2"/>
      </tp>
      <tp>
        <v>155.72</v>
        <stp/>
        <stp>##V3_BDHV12</stp>
        <stp>IBM US Equity</stp>
        <stp>PX_CLOSE_1D</stp>
        <stp>07/03/2018</stp>
        <stp>07/03/2018</stp>
        <stp>[Crispin Spreadsheet.xlsx]Portfolio!R642C26</stp>
        <tr r="Z642" s="2"/>
      </tp>
      <tp>
        <v>2650</v>
        <stp/>
        <stp>##V3_BDHV12</stp>
        <stp>PSN LN Equity</stp>
        <stp>PX_CLOSE_1D</stp>
        <stp>07/03/2018</stp>
        <stp>07/03/2018</stp>
        <stp>[Crispin Spreadsheet.xlsx]Portfolio!R519C26</stp>
        <tr r="Z519" s="2"/>
      </tp>
      <tp>
        <v>1805</v>
        <stp/>
        <stp>##V3_BDHV12</stp>
        <stp>PRU LN Equity</stp>
        <stp>PX_CLOSE_1D</stp>
        <stp>07/03/2018</stp>
        <stp>07/03/2018</stp>
        <stp>[Crispin Spreadsheet.xlsx]Portfolio!R525C26</stp>
        <tr r="Z525" s="2"/>
      </tp>
      <tp>
        <v>4195</v>
        <stp/>
        <stp>##V3_BDHV12</stp>
        <stp>BATS LN Equity</stp>
        <stp>PX_CLOSE_1D</stp>
        <stp>07/03/2018</stp>
        <stp>07/03/2018</stp>
        <stp>[Crispin Spreadsheet.xlsx]Portfolio!R421C26</stp>
        <tr r="Z421" s="2"/>
      </tp>
      <tp>
        <v>62.78</v>
        <stp/>
        <stp>##V3_BDHV12</stp>
        <stp>MXIM US Equity</stp>
        <stp>PX_CLOSE_1D</stp>
        <stp>07/03/2018</stp>
        <stp>07/03/2018</stp>
        <stp>[Crispin Spreadsheet.xlsx]Portfolio!R757C26</stp>
        <tr r="Z757" s="2"/>
      </tp>
      <tp>
        <v>211.35</v>
        <stp/>
        <stp>##V3_BDHV12</stp>
        <stp>BARC LN Equity</stp>
        <stp>PX_CLOSE_1D</stp>
        <stp>07/03/2018</stp>
        <stp>07/03/2018</stp>
        <stp>[Crispin Spreadsheet.xlsx]Portfolio!R415C26</stp>
        <tr r="Z415" s="2"/>
      </tp>
      <tp>
        <v>108.7</v>
        <stp/>
        <stp>##V3_BDHV12</stp>
        <stp>TALK LN Equity</stp>
        <stp>PX_CLOSE_1D</stp>
        <stp>07/03/2018</stp>
        <stp>07/03/2018</stp>
        <stp>[Crispin Spreadsheet.xlsx]Portfolio!R565C26</stp>
        <tr r="Z565" s="2"/>
      </tp>
      <tp t="e">
        <v>#N/A</v>
        <stp/>
        <stp>##V3_BDHV12</stp>
        <stp>WGXO AU Equity</stp>
        <stp>PX_CLOSE_1D</stp>
        <stp>07/03/2018</stp>
        <stp>07/03/2018</stp>
        <stp>[Crispin Spreadsheet.xlsx]Portfolio!R22C26</stp>
        <tr r="Z22" s="2"/>
      </tp>
      <tp>
        <v>10.1783</v>
        <stp/>
        <stp>##V3_BDPV12</stp>
        <stp>EURSEK Curncy</stp>
        <stp>PX_YEST_CLOSE</stp>
        <stp>[Crispin Spreadsheet.xlsx]Portfolio!R747C30</stp>
        <tr r="AD747" s="2"/>
      </tp>
      <tp>
        <v>10.1783</v>
        <stp/>
        <stp>##V3_BDPV12</stp>
        <stp>EURSEK Curncy</stp>
        <stp>PX_YEST_CLOSE</stp>
        <stp>[Crispin Spreadsheet.xlsx]Portfolio!R749C30</stp>
        <tr r="AD749" s="2"/>
      </tp>
      <tp>
        <v>10.1783</v>
        <stp/>
        <stp>##V3_BDPV12</stp>
        <stp>EURSEK Curncy</stp>
        <stp>PX_YEST_CLOSE</stp>
        <stp>[Crispin Spreadsheet.xlsx]Portfolio!R768C30</stp>
        <tr r="AD768" s="2"/>
      </tp>
      <tp>
        <v>10.1783</v>
        <stp/>
        <stp>##V3_BDPV12</stp>
        <stp>EURSEK Curncy</stp>
        <stp>PX_YEST_CLOSE</stp>
        <stp>[Crispin Spreadsheet.xlsx]Portfolio!R352C30</stp>
        <tr r="AD352" s="2"/>
      </tp>
      <tp>
        <v>10.1783</v>
        <stp/>
        <stp>##V3_BDPV12</stp>
        <stp>EURSEK Curncy</stp>
        <stp>PX_YEST_CLOSE</stp>
        <stp>[Crispin Spreadsheet.xlsx]Portfolio!R353C30</stp>
        <tr r="AD353" s="2"/>
      </tp>
      <tp>
        <v>10.1783</v>
        <stp/>
        <stp>##V3_BDPV12</stp>
        <stp>EURSEK Curncy</stp>
        <stp>PX_YEST_CLOSE</stp>
        <stp>[Crispin Spreadsheet.xlsx]Portfolio!R351C30</stp>
        <tr r="AD351" s="2"/>
      </tp>
      <tp>
        <v>10.1783</v>
        <stp/>
        <stp>##V3_BDPV12</stp>
        <stp>EURSEK Curncy</stp>
        <stp>PX_YEST_CLOSE</stp>
        <stp>[Crispin Spreadsheet.xlsx]Portfolio!R356C30</stp>
        <tr r="AD356" s="2"/>
      </tp>
      <tp>
        <v>10.1783</v>
        <stp/>
        <stp>##V3_BDPV12</stp>
        <stp>EURSEK Curncy</stp>
        <stp>PX_YEST_CLOSE</stp>
        <stp>[Crispin Spreadsheet.xlsx]Portfolio!R357C30</stp>
        <tr r="AD357" s="2"/>
      </tp>
      <tp>
        <v>10.1783</v>
        <stp/>
        <stp>##V3_BDPV12</stp>
        <stp>EURSEK Curncy</stp>
        <stp>PX_YEST_CLOSE</stp>
        <stp>[Crispin Spreadsheet.xlsx]Portfolio!R354C30</stp>
        <tr r="AD354" s="2"/>
      </tp>
      <tp>
        <v>10.1783</v>
        <stp/>
        <stp>##V3_BDPV12</stp>
        <stp>EURSEK Curncy</stp>
        <stp>PX_YEST_CLOSE</stp>
        <stp>[Crispin Spreadsheet.xlsx]Portfolio!R355C30</stp>
        <tr r="AD355" s="2"/>
      </tp>
      <tp>
        <v>10.1783</v>
        <stp/>
        <stp>##V3_BDPV12</stp>
        <stp>EURSEK Curncy</stp>
        <stp>PX_YEST_CLOSE</stp>
        <stp>[Crispin Spreadsheet.xlsx]Portfolio!R358C30</stp>
        <tr r="AD358" s="2"/>
      </tp>
      <tp>
        <v>10.1783</v>
        <stp/>
        <stp>##V3_BDPV12</stp>
        <stp>EURSEK Curncy</stp>
        <stp>PX_YEST_CLOSE</stp>
        <stp>[Crispin Spreadsheet.xlsx]Portfolio!R359C30</stp>
        <tr r="AD359" s="2"/>
      </tp>
      <tp>
        <v>10.1783</v>
        <stp/>
        <stp>##V3_BDPV12</stp>
        <stp>EURSEK Curncy</stp>
        <stp>PX_YEST_CLOSE</stp>
        <stp>[Crispin Spreadsheet.xlsx]Portfolio!R362C30</stp>
        <tr r="AD362" s="2"/>
      </tp>
      <tp>
        <v>10.1783</v>
        <stp/>
        <stp>##V3_BDPV12</stp>
        <stp>EURSEK Curncy</stp>
        <stp>PX_YEST_CLOSE</stp>
        <stp>[Crispin Spreadsheet.xlsx]Portfolio!R363C30</stp>
        <tr r="AD363" s="2"/>
      </tp>
      <tp>
        <v>10.1783</v>
        <stp/>
        <stp>##V3_BDPV12</stp>
        <stp>EURSEK Curncy</stp>
        <stp>PX_YEST_CLOSE</stp>
        <stp>[Crispin Spreadsheet.xlsx]Portfolio!R360C30</stp>
        <tr r="AD360" s="2"/>
      </tp>
      <tp>
        <v>10.1783</v>
        <stp/>
        <stp>##V3_BDPV12</stp>
        <stp>EURSEK Curncy</stp>
        <stp>PX_YEST_CLOSE</stp>
        <stp>[Crispin Spreadsheet.xlsx]Portfolio!R361C30</stp>
        <tr r="AD361" s="2"/>
      </tp>
      <tp>
        <v>10.1783</v>
        <stp/>
        <stp>##V3_BDPV12</stp>
        <stp>EURSEK Curncy</stp>
        <stp>PX_YEST_CLOSE</stp>
        <stp>[Crispin Spreadsheet.xlsx]Portfolio!R366C30</stp>
        <tr r="AD366" s="2"/>
      </tp>
      <tp>
        <v>10.1783</v>
        <stp/>
        <stp>##V3_BDPV12</stp>
        <stp>EURSEK Curncy</stp>
        <stp>PX_YEST_CLOSE</stp>
        <stp>[Crispin Spreadsheet.xlsx]Portfolio!R367C30</stp>
        <tr r="AD367" s="2"/>
      </tp>
      <tp>
        <v>10.1783</v>
        <stp/>
        <stp>##V3_BDPV12</stp>
        <stp>EURSEK Curncy</stp>
        <stp>PX_YEST_CLOSE</stp>
        <stp>[Crispin Spreadsheet.xlsx]Portfolio!R364C30</stp>
        <tr r="AD364" s="2"/>
      </tp>
      <tp>
        <v>10.1783</v>
        <stp/>
        <stp>##V3_BDPV12</stp>
        <stp>EURSEK Curncy</stp>
        <stp>PX_YEST_CLOSE</stp>
        <stp>[Crispin Spreadsheet.xlsx]Portfolio!R365C30</stp>
        <tr r="AD365" s="2"/>
      </tp>
      <tp>
        <v>10.1783</v>
        <stp/>
        <stp>##V3_BDPV12</stp>
        <stp>EURSEK Curncy</stp>
        <stp>PX_YEST_CLOSE</stp>
        <stp>[Crispin Spreadsheet.xlsx]Portfolio!R368C30</stp>
        <tr r="AD368" s="2"/>
      </tp>
      <tp>
        <v>10.1783</v>
        <stp/>
        <stp>##V3_BDPV12</stp>
        <stp>EURSEK Curncy</stp>
        <stp>PX_YEST_CLOSE</stp>
        <stp>[Crispin Spreadsheet.xlsx]Portfolio!R369C30</stp>
        <tr r="AD369" s="2"/>
      </tp>
      <tp>
        <v>3234.5</v>
        <stp/>
        <stp>##V3_BDHV12</stp>
        <stp>SHP LN Equity</stp>
        <stp>PX_CLOSE_1D</stp>
        <stp>07/03/2018</stp>
        <stp>07/03/2018</stp>
        <stp>[Crispin Spreadsheet.xlsx]Portfolio!R552C26</stp>
        <tr r="Z552" s="2"/>
      </tp>
      <tp>
        <v>1342.5</v>
        <stp/>
        <stp>##V3_BDHV12</stp>
        <stp>SKY LN Equity</stp>
        <stp>PX_CLOSE_1D</stp>
        <stp>07/03/2018</stp>
        <stp>07/03/2018</stp>
        <stp>[Crispin Spreadsheet.xlsx]Portfolio!R553C26</stp>
        <tr r="Z553" s="2"/>
      </tp>
      <tp>
        <v>266.93</v>
        <stp/>
        <stp>##V3_BDHV12</stp>
        <stp>GS US Equity</stp>
        <stp>PX_CLOSE_1D</stp>
        <stp>07/03/2018</stp>
        <stp>07/03/2018</stp>
        <stp>[Crispin Spreadsheet.xlsx]Portfolio!R637C26</stp>
        <tr r="Z637" s="2"/>
      </tp>
      <tp>
        <v>37.93</v>
        <stp/>
        <stp>##V3_BDHV12</stp>
        <stp>GM US Equity</stp>
        <stp>PX_CLOSE_1D</stp>
        <stp>07/03/2018</stp>
        <stp>07/03/2018</stp>
        <stp>[Crispin Spreadsheet.xlsx]Portfolio!R634C26</stp>
        <tr r="Z634" s="2"/>
      </tp>
      <tp>
        <v>14.64</v>
        <stp/>
        <stp>##V3_BDHV12</stp>
        <stp>GE US Equity</stp>
        <stp>PX_CLOSE_1D</stp>
        <stp>07/03/2018</stp>
        <stp>07/03/2018</stp>
        <stp>[Crispin Spreadsheet.xlsx]Portfolio!R633C26</stp>
        <tr r="Z633" s="2"/>
      </tp>
      <tp>
        <v>42.1</v>
        <stp/>
        <stp>##V3_BDHV12</stp>
        <stp>FL US Equity</stp>
        <stp>PX_CLOSE_1D</stp>
        <stp>07/03/2018</stp>
        <stp>07/03/2018</stp>
        <stp>[Crispin Spreadsheet.xlsx]Portfolio!R631C26</stp>
        <tr r="Z631" s="2"/>
      </tp>
      <tp>
        <v>694</v>
        <stp/>
        <stp>##V3_BDHV12</stp>
        <stp>SMS LN Equity</stp>
        <stp>PX_CLOSE_1D</stp>
        <stp>07/03/2018</stp>
        <stp>07/03/2018</stp>
        <stp>[Crispin Spreadsheet.xlsx]Portfolio!R554C26</stp>
        <tr r="Z554" s="2"/>
      </tp>
      <tp>
        <v>17.75</v>
        <stp/>
        <stp>##V3_BDHV12</stp>
        <stp>SLP LN Equity</stp>
        <stp>PX_CLOSE_1D</stp>
        <stp>07/03/2018</stp>
        <stp>07/03/2018</stp>
        <stp>[Crispin Spreadsheet.xlsx]Portfolio!R564C26</stp>
        <tr r="Z564" s="2"/>
      </tp>
      <tp>
        <v>115.16</v>
        <stp/>
        <stp>##V3_BDHV12</stp>
        <stp>JPM US Equity</stp>
        <stp>PX_CLOSE_1D</stp>
        <stp>07/03/2018</stp>
        <stp>07/03/2018</stp>
        <stp>[Crispin Spreadsheet.xlsx]Portfolio!R645C26</stp>
        <tr r="Z645" s="2"/>
      </tp>
      <tp>
        <v>348.92</v>
        <stp/>
        <stp>##V3_BDHV12</stp>
        <stp>BA US Equity</stp>
        <stp>PX_CLOSE_1D</stp>
        <stp>07/03/2018</stp>
        <stp>07/03/2018</stp>
        <stp>[Crispin Spreadsheet.xlsx]Portfolio!R604C26</stp>
        <tr r="Z604" s="2"/>
      </tp>
      <tp>
        <v>1291</v>
        <stp/>
        <stp>##V3_BDHV12</stp>
        <stp>SN/ LN Equity</stp>
        <stp>PX_CLOSE_1D</stp>
        <stp>07/03/2018</stp>
        <stp>07/03/2018</stp>
        <stp>[Crispin Spreadsheet.xlsx]Portfolio!R555C26</stp>
        <tr r="Z555" s="2"/>
      </tp>
      <tp>
        <v>56.56</v>
        <stp/>
        <stp>##V3_BDHV12</stp>
        <stp>MS US Equity</stp>
        <stp>PX_CLOSE_1D</stp>
        <stp>07/03/2018</stp>
        <stp>07/03/2018</stp>
        <stp>[Crispin Spreadsheet.xlsx]Portfolio!R663C26</stp>
        <tr r="Z663" s="2"/>
      </tp>
      <tp>
        <v>53.74</v>
        <stp/>
        <stp>##V3_BDHV12</stp>
        <stp>MU US Equity</stp>
        <stp>PX_CLOSE_1D</stp>
        <stp>07/03/2018</stp>
        <stp>07/03/2018</stp>
        <stp>[Crispin Spreadsheet.xlsx]Portfolio!R660C26</stp>
        <tr r="Z660" s="2"/>
      </tp>
      <tp>
        <v>3370</v>
        <stp/>
        <stp>##V3_BDHV12</stp>
        <stp>SDR LN Equity</stp>
        <stp>PX_CLOSE_1D</stp>
        <stp>07/03/2018</stp>
        <stp>07/03/2018</stp>
        <stp>[Crispin Spreadsheet.xlsx]Portfolio!R547C26</stp>
        <tr r="Z547" s="2"/>
      </tp>
      <tp>
        <v>680</v>
        <stp/>
        <stp>##V3_BDHV12</stp>
        <stp>SGE LN Equity</stp>
        <stp>PX_CLOSE_1D</stp>
        <stp>07/03/2018</stp>
        <stp>07/03/2018</stp>
        <stp>[Crispin Spreadsheet.xlsx]Portfolio!R567C26</stp>
        <tr r="Z567" s="2"/>
      </tp>
      <tp>
        <v>138</v>
        <stp/>
        <stp>##V3_BDHV12</stp>
        <stp>SGC LN Equity</stp>
        <stp>PX_CLOSE_1D</stp>
        <stp>07/03/2018</stp>
        <stp>07/03/2018</stp>
        <stp>[Crispin Spreadsheet.xlsx]Portfolio!R561C26</stp>
        <tr r="Z561" s="2"/>
      </tp>
      <tp>
        <v>15.73</v>
        <stp/>
        <stp>##V3_BDHV12</stp>
        <stp>UA US Equity</stp>
        <stp>PX_CLOSE_1D</stp>
        <stp>07/03/2018</stp>
        <stp>07/03/2018</stp>
        <stp>[Crispin Spreadsheet.xlsx]Portfolio!R694C26</stp>
        <tr r="Z694" s="2"/>
      </tp>
      <tp>
        <v>48.89</v>
        <stp/>
        <stp>##V3_BDHV12</stp>
        <stp>VZ US Equity</stp>
        <stp>PX_CLOSE_1D</stp>
        <stp>07/03/2018</stp>
        <stp>07/03/2018</stp>
        <stp>[Crispin Spreadsheet.xlsx]Portfolio!R698C26</stp>
        <tr r="Z698" s="2"/>
      </tp>
      <tp>
        <v>370.5</v>
        <stp/>
        <stp>##V3_BDHV12</stp>
        <stp>SPD LN Equity</stp>
        <stp>PX_CLOSE_1D</stp>
        <stp>07/03/2018</stp>
        <stp>07/03/2018</stp>
        <stp>[Crispin Spreadsheet.xlsx]Portfolio!R558C26</stp>
        <tr r="Z558" s="2"/>
      </tp>
      <tp>
        <v>1215</v>
        <stp/>
        <stp>##V3_BDHV12</stp>
        <stp>SSE LN Equity</stp>
        <stp>PX_CLOSE_1D</stp>
        <stp>07/03/2018</stp>
        <stp>07/03/2018</stp>
        <stp>[Crispin Spreadsheet.xlsx]Portfolio!R559C26</stp>
        <tr r="Z559" s="2"/>
      </tp>
      <tp>
        <v>91.55</v>
        <stp/>
        <stp>##V3_BDHV12</stp>
        <stp>SRP LN Equity</stp>
        <stp>PX_CLOSE_1D</stp>
        <stp>07/03/2018</stp>
        <stp>07/03/2018</stp>
        <stp>[Crispin Spreadsheet.xlsx]Portfolio!R551C26</stp>
        <tr r="Z551" s="2"/>
      </tp>
      <tp>
        <v>1129</v>
        <stp/>
        <stp>##V3_BDHV12</stp>
        <stp>STJ LN Equity</stp>
        <stp>PX_CLOSE_1D</stp>
        <stp>07/03/2018</stp>
        <stp>07/03/2018</stp>
        <stp>[Crispin Spreadsheet.xlsx]Portfolio!R560C26</stp>
        <tr r="Z560" s="2"/>
      </tp>
      <tp>
        <v>52.2</v>
        <stp/>
        <stp>##V3_BDHV12</stp>
        <stp>LHN SW Equity</stp>
        <stp>PX_CLOSE_1D</stp>
        <stp>07/03/2018</stp>
        <stp>07/03/2018</stp>
        <stp>[Crispin Spreadsheet.xlsx]Portfolio!R381C26</stp>
        <tr r="Z381" s="2"/>
      </tp>
      <tp>
        <v>970</v>
        <stp/>
        <stp>##V3_BDHV12</stp>
        <stp>SVS LN Equity</stp>
        <stp>PX_CLOSE_1D</stp>
        <stp>07/03/2018</stp>
        <stp>07/03/2018</stp>
        <stp>[Crispin Spreadsheet.xlsx]Portfolio!R546C26</stp>
        <tr r="Z546" s="2"/>
      </tp>
      <tp>
        <v>25.56</v>
        <stp/>
        <stp>##V3_BDHV12</stp>
        <stp>METSO FH Equity</stp>
        <stp>PX_CLOSE_1D</stp>
        <stp>07/03/2018</stp>
        <stp>07/03/2018</stp>
        <stp>[Crispin Spreadsheet.xlsx]Portfolio!R67C26</stp>
        <tr r="Z67" s="2"/>
      </tp>
      <tp>
        <v>58.94</v>
        <stp/>
        <stp>##V3_BDHV12</stp>
        <stp>NESTE FH Equity</stp>
        <stp>PX_CLOSE_1D</stp>
        <stp>07/03/2018</stp>
        <stp>07/03/2018</stp>
        <stp>[Crispin Spreadsheet.xlsx]Portfolio!R68C26</stp>
        <tr r="Z68" s="2"/>
      </tp>
      <tp>
        <v>10.51</v>
        <stp/>
        <stp>##V3_BDHV12</stp>
        <stp>CERV IM Equity</stp>
        <stp>PX_CLOSE_1D</stp>
        <stp>07/03/2018</stp>
        <stp>07/03/2018</stp>
        <stp>[Crispin Spreadsheet.xlsx]Portfolio!R218C26</stp>
        <tr r="Z218" s="2"/>
      </tp>
      <tp>
        <v>166.78</v>
        <stp/>
        <stp>##V3_BDHV12</stp>
        <stp>WYNN US Equity</stp>
        <stp>PX_CLOSE_1D</stp>
        <stp>07/03/2018</stp>
        <stp>07/03/2018</stp>
        <stp>[Crispin Spreadsheet.xlsx]Portfolio!R703C26</stp>
        <tr r="Z703" s="2"/>
      </tp>
      <tp>
        <v>0.55000000000000004</v>
        <stp/>
        <stp>##V3_BDHV12</stp>
        <stp>GEDI IM Equity</stp>
        <stp>PX_CLOSE_1D</stp>
        <stp>07/03/2018</stp>
        <stp>07/03/2018</stp>
        <stp>[Crispin Spreadsheet.xlsx]Portfolio!R224C26</stp>
        <tr r="Z224" s="2"/>
      </tp>
      <tp>
        <v>3748</v>
        <stp/>
        <stp>##V3_BDHV12</stp>
        <stp>RIO LN Equity</stp>
        <stp>PX_CLOSE_1D</stp>
        <stp>07/03/2018</stp>
        <stp>07/03/2018</stp>
        <stp>[Crispin Spreadsheet.xlsx]Portfolio!R535C26</stp>
        <tr r="Z535" s="2"/>
      </tp>
      <tp>
        <v>23</v>
        <stp/>
        <stp>##V3_BDHV12</stp>
        <stp>RKH LN Equity</stp>
        <stp>PX_CLOSE_1D</stp>
        <stp>07/03/2018</stp>
        <stp>07/03/2018</stp>
        <stp>[Crispin Spreadsheet.xlsx]Portfolio!R536C26</stp>
        <tr r="Z536" s="2"/>
      </tp>
      <tp>
        <v>551.6</v>
        <stp/>
        <stp>##V3_BDHV12</stp>
        <stp>RMG LN Equity</stp>
        <stp>PX_CLOSE_1D</stp>
        <stp>07/03/2018</stp>
        <stp>07/03/2018</stp>
        <stp>[Crispin Spreadsheet.xlsx]Portfolio!R541C26</stp>
        <tr r="Z541" s="2"/>
      </tp>
      <tp>
        <v>4229</v>
        <stp/>
        <stp>##V3_BDHV12</stp>
        <stp>RMV LN Equity</stp>
        <stp>PX_CLOSE_1D</stp>
        <stp>07/03/2018</stp>
        <stp>07/03/2018</stp>
        <stp>[Crispin Spreadsheet.xlsx]Portfolio!R534C26</stp>
        <tr r="Z534" s="2"/>
      </tp>
      <tp>
        <v>26.29</v>
        <stp/>
        <stp>##V3_BDHV12</stp>
        <stp>PGS NO Equity</stp>
        <stp>PX_CLOSE_1D</stp>
        <stp>07/03/2018</stp>
        <stp>07/03/2018</stp>
        <stp>[Crispin Spreadsheet.xlsx]Portfolio!R312C26</stp>
        <tr r="Z312" s="2"/>
      </tp>
      <tp>
        <v>260.10000000000002</v>
        <stp/>
        <stp>##V3_BDHV12</stp>
        <stp>RBS LN Equity</stp>
        <stp>PX_CLOSE_1D</stp>
        <stp>07/03/2018</stp>
        <stp>07/03/2018</stp>
        <stp>[Crispin Spreadsheet.xlsx]Portfolio!R538C26</stp>
        <tr r="Z538" s="2"/>
      </tp>
      <tp>
        <v>5661</v>
        <stp/>
        <stp>##V3_BDHV12</stp>
        <stp>RB/ LN Equity</stp>
        <stp>PX_CLOSE_1D</stp>
        <stp>07/03/2018</stp>
        <stp>07/03/2018</stp>
        <stp>[Crispin Spreadsheet.xlsx]Portfolio!R529C26</stp>
        <tr r="Z529" s="2"/>
      </tp>
      <tp>
        <v>1482.5</v>
        <stp/>
        <stp>##V3_BDHV12</stp>
        <stp>REL LN Equity</stp>
        <stp>PX_CLOSE_1D</stp>
        <stp>07/03/2018</stp>
        <stp>07/03/2018</stp>
        <stp>[Crispin Spreadsheet.xlsx]Portfolio!R531C26</stp>
        <tr r="Z531" s="2"/>
      </tp>
      <tp>
        <v>15.85</v>
        <stp/>
        <stp>##V3_BDHV12</stp>
        <stp>RYA LN Equity</stp>
        <stp>PX_CLOSE_1D</stp>
        <stp>07/03/2018</stp>
        <stp>07/03/2018</stp>
        <stp>[Crispin Spreadsheet.xlsx]Portfolio!R544C26</stp>
        <tr r="Z544" s="2"/>
      </tp>
      <tp>
        <v>3.7199999999999998</v>
        <stp/>
        <stp>##V3_BDHV12</stp>
        <stp>KGC US Equity</stp>
        <stp>PX_CLOSE_1D</stp>
        <stp>07/03/2018</stp>
        <stp>07/03/2018</stp>
        <stp>[Crispin Spreadsheet.xlsx]Portfolio!R648C26</stp>
        <tr r="Z648" s="2"/>
      </tp>
      <tp>
        <v>2.6560000000000001</v>
        <stp/>
        <stp>##V3_BDHV12</stp>
        <stp>MAP SQ Equity</stp>
        <stp>PX_CLOSE_1D</stp>
        <stp>07/03/2018</stp>
        <stp>07/03/2018</stp>
        <stp>[Crispin Spreadsheet.xlsx]Portfolio!R346C26</stp>
        <tr r="Z346" s="2"/>
      </tp>
      <tp>
        <v>29.03</v>
        <stp/>
        <stp>##V3_BDHV12</stp>
        <stp>KBH US Equity</stp>
        <stp>PX_CLOSE_1D</stp>
        <stp>07/03/2018</stp>
        <stp>07/03/2018</stp>
        <stp>[Crispin Spreadsheet.xlsx]Portfolio!R646C26</stp>
        <tr r="Z646" s="2"/>
      </tp>
      <tp>
        <v>17.25</v>
        <stp/>
        <stp>##V3_BDHV12</stp>
        <stp>RPT LN Equity</stp>
        <stp>PX_CLOSE_1D</stp>
        <stp>07/03/2018</stp>
        <stp>07/03/2018</stp>
        <stp>[Crispin Spreadsheet.xlsx]Portfolio!R532C26</stp>
        <tr r="Z532" s="2"/>
      </tp>
      <tp>
        <v>48.02</v>
        <stp/>
        <stp>##V3_BDHV12</stp>
        <stp>KNX US Equity</stp>
        <stp>PX_CLOSE_1D</stp>
        <stp>07/03/2018</stp>
        <stp>07/03/2018</stp>
        <stp>[Crispin Spreadsheet.xlsx]Portfolio!R649C26</stp>
        <tr r="Z649" s="2"/>
      </tp>
      <tp>
        <v>619.79999999999995</v>
        <stp/>
        <stp>##V3_BDHV12</stp>
        <stp>RSA LN Equity</stp>
        <stp>PX_CLOSE_1D</stp>
        <stp>07/03/2018</stp>
        <stp>07/03/2018</stp>
        <stp>[Crispin Spreadsheet.xlsx]Portfolio!R542C26</stp>
        <tr r="Z542" s="2"/>
      </tp>
      <tp>
        <v>6070</v>
        <stp/>
        <stp>##V3_BDHV12</stp>
        <stp>RRS LN Equity</stp>
        <stp>PX_CLOSE_1D</stp>
        <stp>07/03/2018</stp>
        <stp>07/03/2018</stp>
        <stp>[Crispin Spreadsheet.xlsx]Portfolio!R527C26</stp>
        <tr r="Z527" s="2"/>
      </tp>
      <tp>
        <v>829</v>
        <stp/>
        <stp>##V3_BDHV12</stp>
        <stp>RR/ LN Equity</stp>
        <stp>PX_CLOSE_1D</stp>
        <stp>07/03/2018</stp>
        <stp>07/03/2018</stp>
        <stp>[Crispin Spreadsheet.xlsx]Portfolio!R537C26</stp>
        <tr r="Z537" s="2"/>
      </tp>
      <tp>
        <v>258.7</v>
        <stp/>
        <stp>##V3_BDHV12</stp>
        <stp>RTO LN Equity</stp>
        <stp>PX_CLOSE_1D</stp>
        <stp>07/03/2018</stp>
        <stp>07/03/2018</stp>
        <stp>[Crispin Spreadsheet.xlsx]Portfolio!R533C26</stp>
        <tr r="Z533" s="2"/>
      </tp>
      <tp>
        <v>67.77</v>
        <stp/>
        <stp>##V3_BDHV12</stp>
        <stp>KHC US Equity</stp>
        <stp>PX_CLOSE_1D</stp>
        <stp>07/03/2018</stp>
        <stp>07/03/2018</stp>
        <stp>[Crispin Spreadsheet.xlsx]Portfolio!R753C26</stp>
        <tr r="Z753" s="2"/>
      </tp>
      <tp>
        <v>67.77</v>
        <stp/>
        <stp>##V3_BDHV12</stp>
        <stp>KHC US Equity</stp>
        <stp>PX_CLOSE_1D</stp>
        <stp>07/03/2018</stp>
        <stp>07/03/2018</stp>
        <stp>[Crispin Spreadsheet.xlsx]Portfolio!R650C26</stp>
        <tr r="Z650" s="2"/>
      </tp>
      <tp>
        <v>32.479999999999997</v>
        <stp/>
        <stp>##V3_BDHV12</stp>
        <stp>HLAG GY Equity</stp>
        <stp>PX_CLOSE_1D</stp>
        <stp>07/03/2018</stp>
        <stp>07/03/2018</stp>
        <stp>[Crispin Spreadsheet.xlsx]Portfolio!R153C26</stp>
        <tr r="Z153" s="2"/>
      </tp>
      <tp>
        <v>257.8</v>
        <stp/>
        <stp>##V3_BDHV12</stp>
        <stp>LGEN LN Equity</stp>
        <stp>PX_CLOSE_1D</stp>
        <stp>07/03/2018</stp>
        <stp>07/03/2018</stp>
        <stp>[Crispin Spreadsheet.xlsx]Portfolio!R497C26</stp>
        <tr r="Z497" s="2"/>
      </tp>
      <tp>
        <v>84.64</v>
        <stp/>
        <stp>##V3_BDHV12</stp>
        <stp>HEIA NA Equity</stp>
        <stp>PX_CLOSE_1D</stp>
        <stp>07/03/2018</stp>
        <stp>07/03/2018</stp>
        <stp>[Crispin Spreadsheet.xlsx]Portfolio!R296C26</stp>
        <tr r="Z296" s="2"/>
      </tp>
      <tp>
        <v>72.64</v>
        <stp/>
        <stp>##V3_BDHV12</stp>
        <stp>LVS US Equity</stp>
        <stp>PX_CLOSE_1D</stp>
        <stp>07/03/2018</stp>
        <stp>07/03/2018</stp>
        <stp>[Crispin Spreadsheet.xlsx]Portfolio!R652C26</stp>
        <tr r="Z652" s="2"/>
      </tp>
      <tp>
        <v>28.64</v>
        <stp/>
        <stp>##V3_BDHV12</stp>
        <stp>LPX US Equity</stp>
        <stp>PX_CLOSE_1D</stp>
        <stp>07/03/2018</stp>
        <stp>07/03/2018</stp>
        <stp>[Crispin Spreadsheet.xlsx]Portfolio!R656C26</stp>
        <tr r="Z656" s="2"/>
      </tp>
      <tp>
        <v>63.19</v>
        <stp/>
        <stp>##V3_BDHV12</stp>
        <stp>JM SP Equity</stp>
        <stp>PX_CLOSE_1D</stp>
        <stp>07/03/2018</stp>
        <stp>07/03/2018</stp>
        <stp>[Crispin Spreadsheet.xlsx]Portfolio!R325C26</stp>
        <tr r="Z325" s="2"/>
      </tp>
      <tp>
        <v>41.11</v>
        <stp/>
        <stp>##V3_BDHV12</stp>
        <stp>WKL NA Equity</stp>
        <stp>PX_CLOSE_1D</stp>
        <stp>07/03/2018</stp>
        <stp>07/03/2018</stp>
        <stp>[Crispin Spreadsheet.xlsx]Portfolio!R303C26</stp>
        <tr r="Z303" s="2"/>
      </tp>
      <tp>
        <v>109.74</v>
        <stp/>
        <stp>##V3_BDHV12</stp>
        <stp>LYB US Equity</stp>
        <stp>PX_CLOSE_1D</stp>
        <stp>07/03/2018</stp>
        <stp>07/03/2018</stp>
        <stp>[Crispin Spreadsheet.xlsx]Portfolio!R658C26</stp>
        <tr r="Z658" s="2"/>
      </tp>
      <tp>
        <v>181.5</v>
        <stp/>
        <stp>##V3_BDHV12</stp>
        <stp>JM SS Equity</stp>
        <stp>PX_CLOSE_1D</stp>
        <stp>07/03/2018</stp>
        <stp>07/03/2018</stp>
        <stp>[Crispin Spreadsheet.xlsx]Portfolio!R749C26</stp>
        <tr r="Z749" s="2"/>
      </tp>
      <tp>
        <v>5186.5</v>
        <stp/>
        <stp>##V3_BDPV12</stp>
        <stp>CFA Index</stp>
        <stp>PX_YEST_CLOSE</stp>
        <stp>[Crispin Spreadsheet.xlsx]Portfolio!R75C6</stp>
        <tr r="F75" s="2"/>
      </tp>
      <tp>
        <v>59.17</v>
        <stp/>
        <stp>##V3_BDHV12</stp>
        <stp>LEN US Equity</stp>
        <stp>PX_CLOSE_1D</stp>
        <stp>07/03/2018</stp>
        <stp>07/03/2018</stp>
        <stp>[Crispin Spreadsheet.xlsx]Portfolio!R653C26</stp>
        <tr r="Z653" s="2"/>
      </tp>
      <tp>
        <v>682</v>
        <stp/>
        <stp>##V3_BDHV12</stp>
        <stp>UU/ LN Equity</stp>
        <stp>PX_CLOSE_1D</stp>
        <stp>07/03/2018</stp>
        <stp>07/03/2018</stp>
        <stp>[Crispin Spreadsheet.xlsx]Portfolio!R576C26</stp>
        <tr r="Z576" s="2"/>
      </tp>
      <tp>
        <v>2.048</v>
        <stp/>
        <stp>##V3_BDHV12</stp>
        <stp>SDRL NO Equity</stp>
        <stp>PX_CLOSE_1D</stp>
        <stp>07/03/2018</stp>
        <stp>07/03/2018</stp>
        <stp>[Crispin Spreadsheet.xlsx]Portfolio!R313C26</stp>
        <tr r="Z313" s="2"/>
      </tp>
      <tp>
        <v>0.89166000000000001</v>
        <stp/>
        <stp>##V3_BDPV12</stp>
        <stp>EURGBp Curncy</stp>
        <stp>PX_YEST_CLOSE</stp>
        <stp>[Crispin Spreadsheet.xlsx]Portfolio!R406C30</stp>
        <tr r="AD406" s="2"/>
      </tp>
      <tp>
        <v>0.89166000000000001</v>
        <stp/>
        <stp>##V3_BDPV12</stp>
        <stp>EURGBp Curncy</stp>
        <stp>PX_YEST_CLOSE</stp>
        <stp>[Crispin Spreadsheet.xlsx]Portfolio!R407C30</stp>
        <tr r="AD407" s="2"/>
      </tp>
      <tp>
        <v>0.89166000000000001</v>
        <stp/>
        <stp>##V3_BDPV12</stp>
        <stp>EURGBp Curncy</stp>
        <stp>PX_YEST_CLOSE</stp>
        <stp>[Crispin Spreadsheet.xlsx]Portfolio!R404C30</stp>
        <tr r="AD404" s="2"/>
      </tp>
      <tp>
        <v>0.89166000000000001</v>
        <stp/>
        <stp>##V3_BDPV12</stp>
        <stp>EURGBp Curncy</stp>
        <stp>PX_YEST_CLOSE</stp>
        <stp>[Crispin Spreadsheet.xlsx]Portfolio!R405C30</stp>
        <tr r="AD405" s="2"/>
      </tp>
      <tp>
        <v>0.89166000000000001</v>
        <stp/>
        <stp>##V3_BDPV12</stp>
        <stp>EURGBp Curncy</stp>
        <stp>PX_YEST_CLOSE</stp>
        <stp>[Crispin Spreadsheet.xlsx]Portfolio!R402C30</stp>
        <tr r="AD402" s="2"/>
      </tp>
      <tp>
        <v>0.89166000000000001</v>
        <stp/>
        <stp>##V3_BDPV12</stp>
        <stp>EURGBp Curncy</stp>
        <stp>PX_YEST_CLOSE</stp>
        <stp>[Crispin Spreadsheet.xlsx]Portfolio!R403C30</stp>
        <tr r="AD403" s="2"/>
      </tp>
      <tp>
        <v>0.89166000000000001</v>
        <stp/>
        <stp>##V3_BDPV12</stp>
        <stp>EURGBp Curncy</stp>
        <stp>PX_YEST_CLOSE</stp>
        <stp>[Crispin Spreadsheet.xlsx]Portfolio!R400C30</stp>
        <tr r="AD400" s="2"/>
      </tp>
      <tp>
        <v>0.89166000000000001</v>
        <stp/>
        <stp>##V3_BDPV12</stp>
        <stp>EURGBp Curncy</stp>
        <stp>PX_YEST_CLOSE</stp>
        <stp>[Crispin Spreadsheet.xlsx]Portfolio!R401C30</stp>
        <tr r="AD401" s="2"/>
      </tp>
      <tp>
        <v>0.89166000000000001</v>
        <stp/>
        <stp>##V3_BDPV12</stp>
        <stp>EURGBp Curncy</stp>
        <stp>PX_YEST_CLOSE</stp>
        <stp>[Crispin Spreadsheet.xlsx]Portfolio!R408C30</stp>
        <tr r="AD408" s="2"/>
      </tp>
      <tp>
        <v>0.89166000000000001</v>
        <stp/>
        <stp>##V3_BDPV12</stp>
        <stp>EURGBp Curncy</stp>
        <stp>PX_YEST_CLOSE</stp>
        <stp>[Crispin Spreadsheet.xlsx]Portfolio!R409C30</stp>
        <tr r="AD409" s="2"/>
      </tp>
      <tp>
        <v>0.89166000000000001</v>
        <stp/>
        <stp>##V3_BDPV12</stp>
        <stp>EURGBp Curncy</stp>
        <stp>PX_YEST_CLOSE</stp>
        <stp>[Crispin Spreadsheet.xlsx]Portfolio!R416C30</stp>
        <tr r="AD416" s="2"/>
      </tp>
      <tp>
        <v>0.89166000000000001</v>
        <stp/>
        <stp>##V3_BDPV12</stp>
        <stp>EURGBp Curncy</stp>
        <stp>PX_YEST_CLOSE</stp>
        <stp>[Crispin Spreadsheet.xlsx]Portfolio!R417C30</stp>
        <tr r="AD417" s="2"/>
      </tp>
      <tp>
        <v>0.89166000000000001</v>
        <stp/>
        <stp>##V3_BDPV12</stp>
        <stp>EURGBp Curncy</stp>
        <stp>PX_YEST_CLOSE</stp>
        <stp>[Crispin Spreadsheet.xlsx]Portfolio!R414C30</stp>
        <tr r="AD414" s="2"/>
      </tp>
      <tp>
        <v>0.89166000000000001</v>
        <stp/>
        <stp>##V3_BDPV12</stp>
        <stp>EURGBp Curncy</stp>
        <stp>PX_YEST_CLOSE</stp>
        <stp>[Crispin Spreadsheet.xlsx]Portfolio!R415C30</stp>
        <tr r="AD415" s="2"/>
      </tp>
      <tp>
        <v>0.89166000000000001</v>
        <stp/>
        <stp>##V3_BDPV12</stp>
        <stp>EURGBp Curncy</stp>
        <stp>PX_YEST_CLOSE</stp>
        <stp>[Crispin Spreadsheet.xlsx]Portfolio!R412C30</stp>
        <tr r="AD412" s="2"/>
      </tp>
      <tp>
        <v>0.89166000000000001</v>
        <stp/>
        <stp>##V3_BDPV12</stp>
        <stp>EURGBp Curncy</stp>
        <stp>PX_YEST_CLOSE</stp>
        <stp>[Crispin Spreadsheet.xlsx]Portfolio!R413C30</stp>
        <tr r="AD413" s="2"/>
      </tp>
      <tp>
        <v>0.89166000000000001</v>
        <stp/>
        <stp>##V3_BDPV12</stp>
        <stp>EURGBp Curncy</stp>
        <stp>PX_YEST_CLOSE</stp>
        <stp>[Crispin Spreadsheet.xlsx]Portfolio!R410C30</stp>
        <tr r="AD410" s="2"/>
      </tp>
      <tp>
        <v>0.89166000000000001</v>
        <stp/>
        <stp>##V3_BDPV12</stp>
        <stp>EURGBp Curncy</stp>
        <stp>PX_YEST_CLOSE</stp>
        <stp>[Crispin Spreadsheet.xlsx]Portfolio!R411C30</stp>
        <tr r="AD411" s="2"/>
      </tp>
      <tp>
        <v>0.89166000000000001</v>
        <stp/>
        <stp>##V3_BDPV12</stp>
        <stp>EURGBp Curncy</stp>
        <stp>PX_YEST_CLOSE</stp>
        <stp>[Crispin Spreadsheet.xlsx]Portfolio!R418C30</stp>
        <tr r="AD418" s="2"/>
      </tp>
      <tp>
        <v>0.89166000000000001</v>
        <stp/>
        <stp>##V3_BDPV12</stp>
        <stp>EURGBp Curncy</stp>
        <stp>PX_YEST_CLOSE</stp>
        <stp>[Crispin Spreadsheet.xlsx]Portfolio!R419C30</stp>
        <tr r="AD419" s="2"/>
      </tp>
      <tp>
        <v>0.89166000000000001</v>
        <stp/>
        <stp>##V3_BDPV12</stp>
        <stp>EURGBp Curncy</stp>
        <stp>PX_YEST_CLOSE</stp>
        <stp>[Crispin Spreadsheet.xlsx]Portfolio!R426C30</stp>
        <tr r="AD426" s="2"/>
      </tp>
      <tp>
        <v>0.89166000000000001</v>
        <stp/>
        <stp>##V3_BDPV12</stp>
        <stp>EURGBp Curncy</stp>
        <stp>PX_YEST_CLOSE</stp>
        <stp>[Crispin Spreadsheet.xlsx]Portfolio!R424C30</stp>
        <tr r="AD424" s="2"/>
      </tp>
      <tp>
        <v>0.89166000000000001</v>
        <stp/>
        <stp>##V3_BDPV12</stp>
        <stp>EURGBp Curncy</stp>
        <stp>PX_YEST_CLOSE</stp>
        <stp>[Crispin Spreadsheet.xlsx]Portfolio!R422C30</stp>
        <tr r="AD422" s="2"/>
      </tp>
      <tp>
        <v>0.89166000000000001</v>
        <stp/>
        <stp>##V3_BDPV12</stp>
        <stp>EURGBp Curncy</stp>
        <stp>PX_YEST_CLOSE</stp>
        <stp>[Crispin Spreadsheet.xlsx]Portfolio!R423C30</stp>
        <tr r="AD423" s="2"/>
      </tp>
      <tp>
        <v>0.89166000000000001</v>
        <stp/>
        <stp>##V3_BDPV12</stp>
        <stp>EURGBp Curncy</stp>
        <stp>PX_YEST_CLOSE</stp>
        <stp>[Crispin Spreadsheet.xlsx]Portfolio!R420C30</stp>
        <tr r="AD420" s="2"/>
      </tp>
      <tp>
        <v>0.89166000000000001</v>
        <stp/>
        <stp>##V3_BDPV12</stp>
        <stp>EURGBp Curncy</stp>
        <stp>PX_YEST_CLOSE</stp>
        <stp>[Crispin Spreadsheet.xlsx]Portfolio!R421C30</stp>
        <tr r="AD421" s="2"/>
      </tp>
      <tp>
        <v>0.89166000000000001</v>
        <stp/>
        <stp>##V3_BDPV12</stp>
        <stp>EURGBp Curncy</stp>
        <stp>PX_YEST_CLOSE</stp>
        <stp>[Crispin Spreadsheet.xlsx]Portfolio!R428C30</stp>
        <tr r="AD428" s="2"/>
      </tp>
      <tp>
        <v>0.89166000000000001</v>
        <stp/>
        <stp>##V3_BDPV12</stp>
        <stp>EURGBp Curncy</stp>
        <stp>PX_YEST_CLOSE</stp>
        <stp>[Crispin Spreadsheet.xlsx]Portfolio!R436C30</stp>
        <tr r="AD436" s="2"/>
      </tp>
      <tp>
        <v>0.89166000000000001</v>
        <stp/>
        <stp>##V3_BDPV12</stp>
        <stp>EURGBp Curncy</stp>
        <stp>PX_YEST_CLOSE</stp>
        <stp>[Crispin Spreadsheet.xlsx]Portfolio!R437C30</stp>
        <tr r="AD437" s="2"/>
      </tp>
      <tp>
        <v>0.89166000000000001</v>
        <stp/>
        <stp>##V3_BDPV12</stp>
        <stp>EURGBp Curncy</stp>
        <stp>PX_YEST_CLOSE</stp>
        <stp>[Crispin Spreadsheet.xlsx]Portfolio!R435C30</stp>
        <tr r="AD435" s="2"/>
      </tp>
      <tp>
        <v>0.89166000000000001</v>
        <stp/>
        <stp>##V3_BDPV12</stp>
        <stp>EURGBp Curncy</stp>
        <stp>PX_YEST_CLOSE</stp>
        <stp>[Crispin Spreadsheet.xlsx]Portfolio!R432C30</stp>
        <tr r="AD432" s="2"/>
      </tp>
      <tp>
        <v>0.89166000000000001</v>
        <stp/>
        <stp>##V3_BDPV12</stp>
        <stp>EURGBp Curncy</stp>
        <stp>PX_YEST_CLOSE</stp>
        <stp>[Crispin Spreadsheet.xlsx]Portfolio!R433C30</stp>
        <tr r="AD433" s="2"/>
      </tp>
      <tp>
        <v>0.89166000000000001</v>
        <stp/>
        <stp>##V3_BDPV12</stp>
        <stp>EURGBp Curncy</stp>
        <stp>PX_YEST_CLOSE</stp>
        <stp>[Crispin Spreadsheet.xlsx]Portfolio!R430C30</stp>
        <tr r="AD430" s="2"/>
      </tp>
      <tp>
        <v>0.89166000000000001</v>
        <stp/>
        <stp>##V3_BDPV12</stp>
        <stp>EURGBp Curncy</stp>
        <stp>PX_YEST_CLOSE</stp>
        <stp>[Crispin Spreadsheet.xlsx]Portfolio!R431C30</stp>
        <tr r="AD431" s="2"/>
      </tp>
      <tp>
        <v>0.89166000000000001</v>
        <stp/>
        <stp>##V3_BDPV12</stp>
        <stp>EURGBp Curncy</stp>
        <stp>PX_YEST_CLOSE</stp>
        <stp>[Crispin Spreadsheet.xlsx]Portfolio!R438C30</stp>
        <tr r="AD438" s="2"/>
      </tp>
      <tp>
        <v>0.89166000000000001</v>
        <stp/>
        <stp>##V3_BDPV12</stp>
        <stp>EURGBp Curncy</stp>
        <stp>PX_YEST_CLOSE</stp>
        <stp>[Crispin Spreadsheet.xlsx]Portfolio!R439C30</stp>
        <tr r="AD439" s="2"/>
      </tp>
      <tp>
        <v>0.89166000000000001</v>
        <stp/>
        <stp>##V3_BDPV12</stp>
        <stp>EURGBp Curncy</stp>
        <stp>PX_YEST_CLOSE</stp>
        <stp>[Crispin Spreadsheet.xlsx]Portfolio!R446C30</stp>
        <tr r="AD446" s="2"/>
      </tp>
      <tp>
        <v>0.89166000000000001</v>
        <stp/>
        <stp>##V3_BDPV12</stp>
        <stp>EURGBp Curncy</stp>
        <stp>PX_YEST_CLOSE</stp>
        <stp>[Crispin Spreadsheet.xlsx]Portfolio!R447C30</stp>
        <tr r="AD447" s="2"/>
      </tp>
      <tp>
        <v>0.89166000000000001</v>
        <stp/>
        <stp>##V3_BDPV12</stp>
        <stp>EURGBp Curncy</stp>
        <stp>PX_YEST_CLOSE</stp>
        <stp>[Crispin Spreadsheet.xlsx]Portfolio!R444C30</stp>
        <tr r="AD444" s="2"/>
      </tp>
      <tp>
        <v>0.89166000000000001</v>
        <stp/>
        <stp>##V3_BDPV12</stp>
        <stp>EURGBp Curncy</stp>
        <stp>PX_YEST_CLOSE</stp>
        <stp>[Crispin Spreadsheet.xlsx]Portfolio!R445C30</stp>
        <tr r="AD445" s="2"/>
      </tp>
      <tp>
        <v>0.89166000000000001</v>
        <stp/>
        <stp>##V3_BDPV12</stp>
        <stp>EURGBp Curncy</stp>
        <stp>PX_YEST_CLOSE</stp>
        <stp>[Crispin Spreadsheet.xlsx]Portfolio!R442C30</stp>
        <tr r="AD442" s="2"/>
      </tp>
      <tp>
        <v>0.89166000000000001</v>
        <stp/>
        <stp>##V3_BDPV12</stp>
        <stp>EURGBp Curncy</stp>
        <stp>PX_YEST_CLOSE</stp>
        <stp>[Crispin Spreadsheet.xlsx]Portfolio!R443C30</stp>
        <tr r="AD443" s="2"/>
      </tp>
      <tp>
        <v>0.89166000000000001</v>
        <stp/>
        <stp>##V3_BDPV12</stp>
        <stp>EURGBp Curncy</stp>
        <stp>PX_YEST_CLOSE</stp>
        <stp>[Crispin Spreadsheet.xlsx]Portfolio!R440C30</stp>
        <tr r="AD440" s="2"/>
      </tp>
      <tp>
        <v>0.89166000000000001</v>
        <stp/>
        <stp>##V3_BDPV12</stp>
        <stp>EURGBp Curncy</stp>
        <stp>PX_YEST_CLOSE</stp>
        <stp>[Crispin Spreadsheet.xlsx]Portfolio!R441C30</stp>
        <tr r="AD441" s="2"/>
      </tp>
      <tp>
        <v>0.89166000000000001</v>
        <stp/>
        <stp>##V3_BDPV12</stp>
        <stp>EURGBp Curncy</stp>
        <stp>PX_YEST_CLOSE</stp>
        <stp>[Crispin Spreadsheet.xlsx]Portfolio!R448C30</stp>
        <tr r="AD448" s="2"/>
      </tp>
      <tp>
        <v>0.89166000000000001</v>
        <stp/>
        <stp>##V3_BDPV12</stp>
        <stp>EURGBp Curncy</stp>
        <stp>PX_YEST_CLOSE</stp>
        <stp>[Crispin Spreadsheet.xlsx]Portfolio!R449C30</stp>
        <tr r="AD449" s="2"/>
      </tp>
      <tp>
        <v>0.89166000000000001</v>
        <stp/>
        <stp>##V3_BDPV12</stp>
        <stp>EURGBp Curncy</stp>
        <stp>PX_YEST_CLOSE</stp>
        <stp>[Crispin Spreadsheet.xlsx]Portfolio!R456C30</stp>
        <tr r="AD456" s="2"/>
      </tp>
      <tp>
        <v>0.89166000000000001</v>
        <stp/>
        <stp>##V3_BDPV12</stp>
        <stp>EURGBp Curncy</stp>
        <stp>PX_YEST_CLOSE</stp>
        <stp>[Crispin Spreadsheet.xlsx]Portfolio!R457C30</stp>
        <tr r="AD457" s="2"/>
      </tp>
      <tp>
        <v>0.89166000000000001</v>
        <stp/>
        <stp>##V3_BDPV12</stp>
        <stp>EURGBp Curncy</stp>
        <stp>PX_YEST_CLOSE</stp>
        <stp>[Crispin Spreadsheet.xlsx]Portfolio!R454C30</stp>
        <tr r="AD454" s="2"/>
      </tp>
      <tp>
        <v>0.89166000000000001</v>
        <stp/>
        <stp>##V3_BDPV12</stp>
        <stp>EURGBp Curncy</stp>
        <stp>PX_YEST_CLOSE</stp>
        <stp>[Crispin Spreadsheet.xlsx]Portfolio!R455C30</stp>
        <tr r="AD455" s="2"/>
      </tp>
      <tp>
        <v>0.89166000000000001</v>
        <stp/>
        <stp>##V3_BDPV12</stp>
        <stp>EURGBp Curncy</stp>
        <stp>PX_YEST_CLOSE</stp>
        <stp>[Crispin Spreadsheet.xlsx]Portfolio!R452C30</stp>
        <tr r="AD452" s="2"/>
      </tp>
      <tp>
        <v>0.89166000000000001</v>
        <stp/>
        <stp>##V3_BDPV12</stp>
        <stp>EURGBp Curncy</stp>
        <stp>PX_YEST_CLOSE</stp>
        <stp>[Crispin Spreadsheet.xlsx]Portfolio!R453C30</stp>
        <tr r="AD453" s="2"/>
      </tp>
      <tp>
        <v>0.89166000000000001</v>
        <stp/>
        <stp>##V3_BDPV12</stp>
        <stp>EURGBp Curncy</stp>
        <stp>PX_YEST_CLOSE</stp>
        <stp>[Crispin Spreadsheet.xlsx]Portfolio!R450C30</stp>
        <tr r="AD450" s="2"/>
      </tp>
      <tp>
        <v>0.89166000000000001</v>
        <stp/>
        <stp>##V3_BDPV12</stp>
        <stp>EURGBp Curncy</stp>
        <stp>PX_YEST_CLOSE</stp>
        <stp>[Crispin Spreadsheet.xlsx]Portfolio!R451C30</stp>
        <tr r="AD451" s="2"/>
      </tp>
      <tp>
        <v>0.89166000000000001</v>
        <stp/>
        <stp>##V3_BDPV12</stp>
        <stp>EURGBp Curncy</stp>
        <stp>PX_YEST_CLOSE</stp>
        <stp>[Crispin Spreadsheet.xlsx]Portfolio!R458C30</stp>
        <tr r="AD458" s="2"/>
      </tp>
      <tp>
        <v>0.89166000000000001</v>
        <stp/>
        <stp>##V3_BDPV12</stp>
        <stp>EURGBp Curncy</stp>
        <stp>PX_YEST_CLOSE</stp>
        <stp>[Crispin Spreadsheet.xlsx]Portfolio!R459C30</stp>
        <tr r="AD459" s="2"/>
      </tp>
      <tp>
        <v>0.89166000000000001</v>
        <stp/>
        <stp>##V3_BDPV12</stp>
        <stp>EURGBp Curncy</stp>
        <stp>PX_YEST_CLOSE</stp>
        <stp>[Crispin Spreadsheet.xlsx]Portfolio!R466C30</stp>
        <tr r="AD466" s="2"/>
      </tp>
      <tp>
        <v>0.89166000000000001</v>
        <stp/>
        <stp>##V3_BDPV12</stp>
        <stp>EURGBp Curncy</stp>
        <stp>PX_YEST_CLOSE</stp>
        <stp>[Crispin Spreadsheet.xlsx]Portfolio!R467C30</stp>
        <tr r="AD467" s="2"/>
      </tp>
      <tp>
        <v>0.89166000000000001</v>
        <stp/>
        <stp>##V3_BDPV12</stp>
        <stp>EURGBp Curncy</stp>
        <stp>PX_YEST_CLOSE</stp>
        <stp>[Crispin Spreadsheet.xlsx]Portfolio!R464C30</stp>
        <tr r="AD464" s="2"/>
      </tp>
      <tp>
        <v>0.89166000000000001</v>
        <stp/>
        <stp>##V3_BDPV12</stp>
        <stp>EURGBp Curncy</stp>
        <stp>PX_YEST_CLOSE</stp>
        <stp>[Crispin Spreadsheet.xlsx]Portfolio!R462C30</stp>
        <tr r="AD462" s="2"/>
      </tp>
      <tp>
        <v>0.89166000000000001</v>
        <stp/>
        <stp>##V3_BDPV12</stp>
        <stp>EURGBp Curncy</stp>
        <stp>PX_YEST_CLOSE</stp>
        <stp>[Crispin Spreadsheet.xlsx]Portfolio!R463C30</stp>
        <tr r="AD463" s="2"/>
      </tp>
      <tp>
        <v>0.89166000000000001</v>
        <stp/>
        <stp>##V3_BDPV12</stp>
        <stp>EURGBp Curncy</stp>
        <stp>PX_YEST_CLOSE</stp>
        <stp>[Crispin Spreadsheet.xlsx]Portfolio!R460C30</stp>
        <tr r="AD460" s="2"/>
      </tp>
      <tp>
        <v>0.89166000000000001</v>
        <stp/>
        <stp>##V3_BDPV12</stp>
        <stp>EURGBp Curncy</stp>
        <stp>PX_YEST_CLOSE</stp>
        <stp>[Crispin Spreadsheet.xlsx]Portfolio!R468C30</stp>
        <tr r="AD468" s="2"/>
      </tp>
      <tp>
        <v>0.89166000000000001</v>
        <stp/>
        <stp>##V3_BDPV12</stp>
        <stp>EURGBp Curncy</stp>
        <stp>PX_YEST_CLOSE</stp>
        <stp>[Crispin Spreadsheet.xlsx]Portfolio!R469C30</stp>
        <tr r="AD469" s="2"/>
      </tp>
      <tp>
        <v>0.89166000000000001</v>
        <stp/>
        <stp>##V3_BDPV12</stp>
        <stp>EURGBp Curncy</stp>
        <stp>PX_YEST_CLOSE</stp>
        <stp>[Crispin Spreadsheet.xlsx]Portfolio!R476C30</stp>
        <tr r="AD476" s="2"/>
      </tp>
      <tp>
        <v>0.89166000000000001</v>
        <stp/>
        <stp>##V3_BDPV12</stp>
        <stp>EURGBp Curncy</stp>
        <stp>PX_YEST_CLOSE</stp>
        <stp>[Crispin Spreadsheet.xlsx]Portfolio!R477C30</stp>
        <tr r="AD477" s="2"/>
      </tp>
      <tp>
        <v>0.89166000000000001</v>
        <stp/>
        <stp>##V3_BDPV12</stp>
        <stp>EURGBp Curncy</stp>
        <stp>PX_YEST_CLOSE</stp>
        <stp>[Crispin Spreadsheet.xlsx]Portfolio!R474C30</stp>
        <tr r="AD474" s="2"/>
      </tp>
      <tp>
        <v>0.89166000000000001</v>
        <stp/>
        <stp>##V3_BDPV12</stp>
        <stp>EURGBp Curncy</stp>
        <stp>PX_YEST_CLOSE</stp>
        <stp>[Crispin Spreadsheet.xlsx]Portfolio!R472C30</stp>
        <tr r="AD472" s="2"/>
      </tp>
      <tp>
        <v>0.89166000000000001</v>
        <stp/>
        <stp>##V3_BDPV12</stp>
        <stp>EURGBp Curncy</stp>
        <stp>PX_YEST_CLOSE</stp>
        <stp>[Crispin Spreadsheet.xlsx]Portfolio!R470C30</stp>
        <tr r="AD470" s="2"/>
      </tp>
      <tp>
        <v>0.89166000000000001</v>
        <stp/>
        <stp>##V3_BDPV12</stp>
        <stp>EURGBp Curncy</stp>
        <stp>PX_YEST_CLOSE</stp>
        <stp>[Crispin Spreadsheet.xlsx]Portfolio!R471C30</stp>
        <tr r="AD471" s="2"/>
      </tp>
      <tp>
        <v>0.89166000000000001</v>
        <stp/>
        <stp>##V3_BDPV12</stp>
        <stp>EURGBp Curncy</stp>
        <stp>PX_YEST_CLOSE</stp>
        <stp>[Crispin Spreadsheet.xlsx]Portfolio!R478C30</stp>
        <tr r="AD478" s="2"/>
      </tp>
      <tp>
        <v>0.89166000000000001</v>
        <stp/>
        <stp>##V3_BDPV12</stp>
        <stp>EURGBp Curncy</stp>
        <stp>PX_YEST_CLOSE</stp>
        <stp>[Crispin Spreadsheet.xlsx]Portfolio!R479C30</stp>
        <tr r="AD479" s="2"/>
      </tp>
      <tp>
        <v>0.89166000000000001</v>
        <stp/>
        <stp>##V3_BDPV12</stp>
        <stp>EURGBp Curncy</stp>
        <stp>PX_YEST_CLOSE</stp>
        <stp>[Crispin Spreadsheet.xlsx]Portfolio!R484C30</stp>
        <tr r="AD484" s="2"/>
      </tp>
      <tp>
        <v>0.89166000000000001</v>
        <stp/>
        <stp>##V3_BDPV12</stp>
        <stp>EURGBp Curncy</stp>
        <stp>PX_YEST_CLOSE</stp>
        <stp>[Crispin Spreadsheet.xlsx]Portfolio!R485C30</stp>
        <tr r="AD485" s="2"/>
      </tp>
      <tp>
        <v>0.89166000000000001</v>
        <stp/>
        <stp>##V3_BDPV12</stp>
        <stp>EURGBp Curncy</stp>
        <stp>PX_YEST_CLOSE</stp>
        <stp>[Crispin Spreadsheet.xlsx]Portfolio!R482C30</stp>
        <tr r="AD482" s="2"/>
      </tp>
      <tp>
        <v>0.89166000000000001</v>
        <stp/>
        <stp>##V3_BDPV12</stp>
        <stp>EURGBp Curncy</stp>
        <stp>PX_YEST_CLOSE</stp>
        <stp>[Crispin Spreadsheet.xlsx]Portfolio!R483C30</stp>
        <tr r="AD483" s="2"/>
      </tp>
      <tp>
        <v>0.89166000000000001</v>
        <stp/>
        <stp>##V3_BDPV12</stp>
        <stp>EURGBp Curncy</stp>
        <stp>PX_YEST_CLOSE</stp>
        <stp>[Crispin Spreadsheet.xlsx]Portfolio!R480C30</stp>
        <tr r="AD480" s="2"/>
      </tp>
      <tp>
        <v>0.89166000000000001</v>
        <stp/>
        <stp>##V3_BDPV12</stp>
        <stp>EURGBp Curncy</stp>
        <stp>PX_YEST_CLOSE</stp>
        <stp>[Crispin Spreadsheet.xlsx]Portfolio!R481C30</stp>
        <tr r="AD481" s="2"/>
      </tp>
      <tp>
        <v>0.89166000000000001</v>
        <stp/>
        <stp>##V3_BDPV12</stp>
        <stp>EURGBp Curncy</stp>
        <stp>PX_YEST_CLOSE</stp>
        <stp>[Crispin Spreadsheet.xlsx]Portfolio!R488C30</stp>
        <tr r="AD488" s="2"/>
      </tp>
      <tp>
        <v>0.89166000000000001</v>
        <stp/>
        <stp>##V3_BDPV12</stp>
        <stp>EURGBp Curncy</stp>
        <stp>PX_YEST_CLOSE</stp>
        <stp>[Crispin Spreadsheet.xlsx]Portfolio!R489C30</stp>
        <tr r="AD489" s="2"/>
      </tp>
      <tp>
        <v>0.89166000000000001</v>
        <stp/>
        <stp>##V3_BDPV12</stp>
        <stp>EURGBp Curncy</stp>
        <stp>PX_YEST_CLOSE</stp>
        <stp>[Crispin Spreadsheet.xlsx]Portfolio!R496C30</stp>
        <tr r="AD496" s="2"/>
      </tp>
      <tp>
        <v>0.89166000000000001</v>
        <stp/>
        <stp>##V3_BDPV12</stp>
        <stp>EURGBp Curncy</stp>
        <stp>PX_YEST_CLOSE</stp>
        <stp>[Crispin Spreadsheet.xlsx]Portfolio!R497C30</stp>
        <tr r="AD497" s="2"/>
      </tp>
      <tp>
        <v>0.89166000000000001</v>
        <stp/>
        <stp>##V3_BDPV12</stp>
        <stp>EURGBp Curncy</stp>
        <stp>PX_YEST_CLOSE</stp>
        <stp>[Crispin Spreadsheet.xlsx]Portfolio!R494C30</stp>
        <tr r="AD494" s="2"/>
      </tp>
      <tp>
        <v>0.89166000000000001</v>
        <stp/>
        <stp>##V3_BDPV12</stp>
        <stp>EURGBp Curncy</stp>
        <stp>PX_YEST_CLOSE</stp>
        <stp>[Crispin Spreadsheet.xlsx]Portfolio!R495C30</stp>
        <tr r="AD495" s="2"/>
      </tp>
      <tp>
        <v>0.89166000000000001</v>
        <stp/>
        <stp>##V3_BDPV12</stp>
        <stp>EURGBp Curncy</stp>
        <stp>PX_YEST_CLOSE</stp>
        <stp>[Crispin Spreadsheet.xlsx]Portfolio!R492C30</stp>
        <tr r="AD492" s="2"/>
      </tp>
      <tp>
        <v>0.89166000000000001</v>
        <stp/>
        <stp>##V3_BDPV12</stp>
        <stp>EURGBp Curncy</stp>
        <stp>PX_YEST_CLOSE</stp>
        <stp>[Crispin Spreadsheet.xlsx]Portfolio!R493C30</stp>
        <tr r="AD493" s="2"/>
      </tp>
      <tp>
        <v>0.89166000000000001</v>
        <stp/>
        <stp>##V3_BDPV12</stp>
        <stp>EURGBp Curncy</stp>
        <stp>PX_YEST_CLOSE</stp>
        <stp>[Crispin Spreadsheet.xlsx]Portfolio!R490C30</stp>
        <tr r="AD490" s="2"/>
      </tp>
      <tp>
        <v>0.89166000000000001</v>
        <stp/>
        <stp>##V3_BDPV12</stp>
        <stp>EURGBp Curncy</stp>
        <stp>PX_YEST_CLOSE</stp>
        <stp>[Crispin Spreadsheet.xlsx]Portfolio!R491C30</stp>
        <tr r="AD491" s="2"/>
      </tp>
      <tp>
        <v>0.89166000000000001</v>
        <stp/>
        <stp>##V3_BDPV12</stp>
        <stp>EURGBp Curncy</stp>
        <stp>PX_YEST_CLOSE</stp>
        <stp>[Crispin Spreadsheet.xlsx]Portfolio!R498C30</stp>
        <tr r="AD498" s="2"/>
      </tp>
      <tp>
        <v>0.89166000000000001</v>
        <stp/>
        <stp>##V3_BDPV12</stp>
        <stp>EURGBp Curncy</stp>
        <stp>PX_YEST_CLOSE</stp>
        <stp>[Crispin Spreadsheet.xlsx]Portfolio!R499C30</stp>
        <tr r="AD499" s="2"/>
      </tp>
      <tp>
        <v>0.89166000000000001</v>
        <stp/>
        <stp>##V3_BDPV12</stp>
        <stp>EURGBp Curncy</stp>
        <stp>PX_YEST_CLOSE</stp>
        <stp>[Crispin Spreadsheet.xlsx]Portfolio!R506C30</stp>
        <tr r="AD506" s="2"/>
      </tp>
      <tp>
        <v>0.89166000000000001</v>
        <stp/>
        <stp>##V3_BDPV12</stp>
        <stp>EURGBp Curncy</stp>
        <stp>PX_YEST_CLOSE</stp>
        <stp>[Crispin Spreadsheet.xlsx]Portfolio!R507C30</stp>
        <tr r="AD507" s="2"/>
      </tp>
      <tp>
        <v>0.89166000000000001</v>
        <stp/>
        <stp>##V3_BDPV12</stp>
        <stp>EURGBp Curncy</stp>
        <stp>PX_YEST_CLOSE</stp>
        <stp>[Crispin Spreadsheet.xlsx]Portfolio!R504C30</stp>
        <tr r="AD504" s="2"/>
      </tp>
      <tp>
        <v>0.89166000000000001</v>
        <stp/>
        <stp>##V3_BDPV12</stp>
        <stp>EURGBp Curncy</stp>
        <stp>PX_YEST_CLOSE</stp>
        <stp>[Crispin Spreadsheet.xlsx]Portfolio!R505C30</stp>
        <tr r="AD505" s="2"/>
      </tp>
      <tp>
        <v>0.89166000000000001</v>
        <stp/>
        <stp>##V3_BDPV12</stp>
        <stp>EURGBp Curncy</stp>
        <stp>PX_YEST_CLOSE</stp>
        <stp>[Crispin Spreadsheet.xlsx]Portfolio!R502C30</stp>
        <tr r="AD502" s="2"/>
      </tp>
      <tp>
        <v>0.89166000000000001</v>
        <stp/>
        <stp>##V3_BDPV12</stp>
        <stp>EURGBp Curncy</stp>
        <stp>PX_YEST_CLOSE</stp>
        <stp>[Crispin Spreadsheet.xlsx]Portfolio!R503C30</stp>
        <tr r="AD503" s="2"/>
      </tp>
      <tp>
        <v>0.89166000000000001</v>
        <stp/>
        <stp>##V3_BDPV12</stp>
        <stp>EURGBp Curncy</stp>
        <stp>PX_YEST_CLOSE</stp>
        <stp>[Crispin Spreadsheet.xlsx]Portfolio!R501C30</stp>
        <tr r="AD501" s="2"/>
      </tp>
      <tp>
        <v>0.89166000000000001</v>
        <stp/>
        <stp>##V3_BDPV12</stp>
        <stp>EURGBp Curncy</stp>
        <stp>PX_YEST_CLOSE</stp>
        <stp>[Crispin Spreadsheet.xlsx]Portfolio!R508C30</stp>
        <tr r="AD508" s="2"/>
      </tp>
      <tp>
        <v>0.89166000000000001</v>
        <stp/>
        <stp>##V3_BDPV12</stp>
        <stp>EURGBp Curncy</stp>
        <stp>PX_YEST_CLOSE</stp>
        <stp>[Crispin Spreadsheet.xlsx]Portfolio!R509C30</stp>
        <tr r="AD509" s="2"/>
      </tp>
      <tp>
        <v>0.89166000000000001</v>
        <stp/>
        <stp>##V3_BDPV12</stp>
        <stp>EURGBp Curncy</stp>
        <stp>PX_YEST_CLOSE</stp>
        <stp>[Crispin Spreadsheet.xlsx]Portfolio!R516C30</stp>
        <tr r="AD516" s="2"/>
      </tp>
      <tp>
        <v>0.89166000000000001</v>
        <stp/>
        <stp>##V3_BDPV12</stp>
        <stp>EURGBp Curncy</stp>
        <stp>PX_YEST_CLOSE</stp>
        <stp>[Crispin Spreadsheet.xlsx]Portfolio!R517C30</stp>
        <tr r="AD517" s="2"/>
      </tp>
      <tp>
        <v>0.89166000000000001</v>
        <stp/>
        <stp>##V3_BDPV12</stp>
        <stp>EURGBp Curncy</stp>
        <stp>PX_YEST_CLOSE</stp>
        <stp>[Crispin Spreadsheet.xlsx]Portfolio!R512C30</stp>
        <tr r="AD512" s="2"/>
      </tp>
      <tp>
        <v>0.89166000000000001</v>
        <stp/>
        <stp>##V3_BDPV12</stp>
        <stp>EURGBp Curncy</stp>
        <stp>PX_YEST_CLOSE</stp>
        <stp>[Crispin Spreadsheet.xlsx]Portfolio!R510C30</stp>
        <tr r="AD510" s="2"/>
      </tp>
      <tp>
        <v>0.89166000000000001</v>
        <stp/>
        <stp>##V3_BDPV12</stp>
        <stp>EURGBp Curncy</stp>
        <stp>PX_YEST_CLOSE</stp>
        <stp>[Crispin Spreadsheet.xlsx]Portfolio!R518C30</stp>
        <tr r="AD518" s="2"/>
      </tp>
      <tp>
        <v>0.89166000000000001</v>
        <stp/>
        <stp>##V3_BDPV12</stp>
        <stp>EURGBp Curncy</stp>
        <stp>PX_YEST_CLOSE</stp>
        <stp>[Crispin Spreadsheet.xlsx]Portfolio!R519C30</stp>
        <tr r="AD519" s="2"/>
      </tp>
      <tp>
        <v>0.89166000000000001</v>
        <stp/>
        <stp>##V3_BDPV12</stp>
        <stp>EURGBp Curncy</stp>
        <stp>PX_YEST_CLOSE</stp>
        <stp>[Crispin Spreadsheet.xlsx]Portfolio!R526C30</stp>
        <tr r="AD526" s="2"/>
      </tp>
      <tp>
        <v>0.89166000000000001</v>
        <stp/>
        <stp>##V3_BDPV12</stp>
        <stp>EURGBp Curncy</stp>
        <stp>PX_YEST_CLOSE</stp>
        <stp>[Crispin Spreadsheet.xlsx]Portfolio!R527C30</stp>
        <tr r="AD527" s="2"/>
      </tp>
      <tp>
        <v>0.89166000000000001</v>
        <stp/>
        <stp>##V3_BDPV12</stp>
        <stp>EURGBp Curncy</stp>
        <stp>PX_YEST_CLOSE</stp>
        <stp>[Crispin Spreadsheet.xlsx]Portfolio!R524C30</stp>
        <tr r="AD524" s="2"/>
      </tp>
      <tp>
        <v>0.89166000000000001</v>
        <stp/>
        <stp>##V3_BDPV12</stp>
        <stp>EURGBp Curncy</stp>
        <stp>PX_YEST_CLOSE</stp>
        <stp>[Crispin Spreadsheet.xlsx]Portfolio!R525C30</stp>
        <tr r="AD525" s="2"/>
      </tp>
      <tp>
        <v>0.89166000000000001</v>
        <stp/>
        <stp>##V3_BDPV12</stp>
        <stp>EURGBp Curncy</stp>
        <stp>PX_YEST_CLOSE</stp>
        <stp>[Crispin Spreadsheet.xlsx]Portfolio!R523C30</stp>
        <tr r="AD523" s="2"/>
      </tp>
      <tp>
        <v>0.89166000000000001</v>
        <stp/>
        <stp>##V3_BDPV12</stp>
        <stp>EURGBp Curncy</stp>
        <stp>PX_YEST_CLOSE</stp>
        <stp>[Crispin Spreadsheet.xlsx]Portfolio!R520C30</stp>
        <tr r="AD520" s="2"/>
      </tp>
      <tp>
        <v>0.89166000000000001</v>
        <stp/>
        <stp>##V3_BDPV12</stp>
        <stp>EURGBp Curncy</stp>
        <stp>PX_YEST_CLOSE</stp>
        <stp>[Crispin Spreadsheet.xlsx]Portfolio!R521C30</stp>
        <tr r="AD521" s="2"/>
      </tp>
      <tp>
        <v>0.89166000000000001</v>
        <stp/>
        <stp>##V3_BDPV12</stp>
        <stp>EURGBp Curncy</stp>
        <stp>PX_YEST_CLOSE</stp>
        <stp>[Crispin Spreadsheet.xlsx]Portfolio!R529C30</stp>
        <tr r="AD529" s="2"/>
      </tp>
      <tp>
        <v>0.89166000000000001</v>
        <stp/>
        <stp>##V3_BDPV12</stp>
        <stp>EURGBp Curncy</stp>
        <stp>PX_YEST_CLOSE</stp>
        <stp>[Crispin Spreadsheet.xlsx]Portfolio!R536C30</stp>
        <tr r="AD536" s="2"/>
      </tp>
      <tp>
        <v>0.89166000000000001</v>
        <stp/>
        <stp>##V3_BDPV12</stp>
        <stp>EURGBp Curncy</stp>
        <stp>PX_YEST_CLOSE</stp>
        <stp>[Crispin Spreadsheet.xlsx]Portfolio!R537C30</stp>
        <tr r="AD537" s="2"/>
      </tp>
      <tp>
        <v>0.89166000000000001</v>
        <stp/>
        <stp>##V3_BDPV12</stp>
        <stp>EURGBp Curncy</stp>
        <stp>PX_YEST_CLOSE</stp>
        <stp>[Crispin Spreadsheet.xlsx]Portfolio!R534C30</stp>
        <tr r="AD534" s="2"/>
      </tp>
      <tp>
        <v>0.89166000000000001</v>
        <stp/>
        <stp>##V3_BDPV12</stp>
        <stp>EURGBp Curncy</stp>
        <stp>PX_YEST_CLOSE</stp>
        <stp>[Crispin Spreadsheet.xlsx]Portfolio!R535C30</stp>
        <tr r="AD535" s="2"/>
      </tp>
      <tp>
        <v>0.89166000000000001</v>
        <stp/>
        <stp>##V3_BDPV12</stp>
        <stp>EURGBp Curncy</stp>
        <stp>PX_YEST_CLOSE</stp>
        <stp>[Crispin Spreadsheet.xlsx]Portfolio!R532C30</stp>
        <tr r="AD532" s="2"/>
      </tp>
      <tp>
        <v>0.89166000000000001</v>
        <stp/>
        <stp>##V3_BDPV12</stp>
        <stp>EURGBp Curncy</stp>
        <stp>PX_YEST_CLOSE</stp>
        <stp>[Crispin Spreadsheet.xlsx]Portfolio!R533C30</stp>
        <tr r="AD533" s="2"/>
      </tp>
      <tp>
        <v>0.89166000000000001</v>
        <stp/>
        <stp>##V3_BDPV12</stp>
        <stp>EURGBp Curncy</stp>
        <stp>PX_YEST_CLOSE</stp>
        <stp>[Crispin Spreadsheet.xlsx]Portfolio!R531C30</stp>
        <tr r="AD531" s="2"/>
      </tp>
      <tp>
        <v>0.89166000000000001</v>
        <stp/>
        <stp>##V3_BDPV12</stp>
        <stp>EURGBp Curncy</stp>
        <stp>PX_YEST_CLOSE</stp>
        <stp>[Crispin Spreadsheet.xlsx]Portfolio!R538C30</stp>
        <tr r="AD538" s="2"/>
      </tp>
      <tp>
        <v>0.89166000000000001</v>
        <stp/>
        <stp>##V3_BDPV12</stp>
        <stp>EURGBp Curncy</stp>
        <stp>PX_YEST_CLOSE</stp>
        <stp>[Crispin Spreadsheet.xlsx]Portfolio!R539C30</stp>
        <tr r="AD539" s="2"/>
      </tp>
      <tp>
        <v>0.89166000000000001</v>
        <stp/>
        <stp>##V3_BDPV12</stp>
        <stp>EURGBp Curncy</stp>
        <stp>PX_YEST_CLOSE</stp>
        <stp>[Crispin Spreadsheet.xlsx]Portfolio!R546C30</stp>
        <tr r="AD546" s="2"/>
      </tp>
      <tp>
        <v>0.89166000000000001</v>
        <stp/>
        <stp>##V3_BDPV12</stp>
        <stp>EURGBp Curncy</stp>
        <stp>PX_YEST_CLOSE</stp>
        <stp>[Crispin Spreadsheet.xlsx]Portfolio!R547C30</stp>
        <tr r="AD547" s="2"/>
      </tp>
      <tp>
        <v>0.89166000000000001</v>
        <stp/>
        <stp>##V3_BDPV12</stp>
        <stp>EURGBp Curncy</stp>
        <stp>PX_YEST_CLOSE</stp>
        <stp>[Crispin Spreadsheet.xlsx]Portfolio!R542C30</stp>
        <tr r="AD542" s="2"/>
      </tp>
      <tp>
        <v>0.89166000000000001</v>
        <stp/>
        <stp>##V3_BDPV12</stp>
        <stp>EURGBp Curncy</stp>
        <stp>PX_YEST_CLOSE</stp>
        <stp>[Crispin Spreadsheet.xlsx]Portfolio!R540C30</stp>
        <tr r="AD540" s="2"/>
      </tp>
      <tp>
        <v>0.89166000000000001</v>
        <stp/>
        <stp>##V3_BDPV12</stp>
        <stp>EURGBp Curncy</stp>
        <stp>PX_YEST_CLOSE</stp>
        <stp>[Crispin Spreadsheet.xlsx]Portfolio!R541C30</stp>
        <tr r="AD541" s="2"/>
      </tp>
      <tp>
        <v>0.89166000000000001</v>
        <stp/>
        <stp>##V3_BDPV12</stp>
        <stp>EURGBp Curncy</stp>
        <stp>PX_YEST_CLOSE</stp>
        <stp>[Crispin Spreadsheet.xlsx]Portfolio!R556C30</stp>
        <tr r="AD556" s="2"/>
      </tp>
      <tp>
        <v>0.89166000000000001</v>
        <stp/>
        <stp>##V3_BDPV12</stp>
        <stp>EURGBp Curncy</stp>
        <stp>PX_YEST_CLOSE</stp>
        <stp>[Crispin Spreadsheet.xlsx]Portfolio!R557C30</stp>
        <tr r="AD557" s="2"/>
      </tp>
      <tp>
        <v>0.89166000000000001</v>
        <stp/>
        <stp>##V3_BDPV12</stp>
        <stp>EURGBp Curncy</stp>
        <stp>PX_YEST_CLOSE</stp>
        <stp>[Crispin Spreadsheet.xlsx]Portfolio!R554C30</stp>
        <tr r="AD554" s="2"/>
      </tp>
      <tp>
        <v>0.89166000000000001</v>
        <stp/>
        <stp>##V3_BDPV12</stp>
        <stp>EURGBp Curncy</stp>
        <stp>PX_YEST_CLOSE</stp>
        <stp>[Crispin Spreadsheet.xlsx]Portfolio!R555C30</stp>
        <tr r="AD555" s="2"/>
      </tp>
      <tp>
        <v>0.89166000000000001</v>
        <stp/>
        <stp>##V3_BDPV12</stp>
        <stp>EURGBp Curncy</stp>
        <stp>PX_YEST_CLOSE</stp>
        <stp>[Crispin Spreadsheet.xlsx]Portfolio!R552C30</stp>
        <tr r="AD552" s="2"/>
      </tp>
      <tp>
        <v>0.89166000000000001</v>
        <stp/>
        <stp>##V3_BDPV12</stp>
        <stp>EURGBp Curncy</stp>
        <stp>PX_YEST_CLOSE</stp>
        <stp>[Crispin Spreadsheet.xlsx]Portfolio!R553C30</stp>
        <tr r="AD553" s="2"/>
      </tp>
      <tp>
        <v>0.89166000000000001</v>
        <stp/>
        <stp>##V3_BDPV12</stp>
        <stp>EURGBp Curncy</stp>
        <stp>PX_YEST_CLOSE</stp>
        <stp>[Crispin Spreadsheet.xlsx]Portfolio!R551C30</stp>
        <tr r="AD551" s="2"/>
      </tp>
      <tp>
        <v>0.89166000000000001</v>
        <stp/>
        <stp>##V3_BDPV12</stp>
        <stp>EURGBp Curncy</stp>
        <stp>PX_YEST_CLOSE</stp>
        <stp>[Crispin Spreadsheet.xlsx]Portfolio!R558C30</stp>
        <tr r="AD558" s="2"/>
      </tp>
      <tp>
        <v>0.89166000000000001</v>
        <stp/>
        <stp>##V3_BDPV12</stp>
        <stp>EURGBp Curncy</stp>
        <stp>PX_YEST_CLOSE</stp>
        <stp>[Crispin Spreadsheet.xlsx]Portfolio!R559C30</stp>
        <tr r="AD559" s="2"/>
      </tp>
      <tp>
        <v>0.89166000000000001</v>
        <stp/>
        <stp>##V3_BDPV12</stp>
        <stp>EURGBp Curncy</stp>
        <stp>PX_YEST_CLOSE</stp>
        <stp>[Crispin Spreadsheet.xlsx]Portfolio!R566C30</stp>
        <tr r="AD566" s="2"/>
      </tp>
      <tp>
        <v>0.89166000000000001</v>
        <stp/>
        <stp>##V3_BDPV12</stp>
        <stp>EURGBp Curncy</stp>
        <stp>PX_YEST_CLOSE</stp>
        <stp>[Crispin Spreadsheet.xlsx]Portfolio!R567C30</stp>
        <tr r="AD567" s="2"/>
      </tp>
      <tp>
        <v>0.89166000000000001</v>
        <stp/>
        <stp>##V3_BDPV12</stp>
        <stp>EURGBp Curncy</stp>
        <stp>PX_YEST_CLOSE</stp>
        <stp>[Crispin Spreadsheet.xlsx]Portfolio!R564C30</stp>
        <tr r="AD564" s="2"/>
      </tp>
      <tp>
        <v>0.89166000000000001</v>
        <stp/>
        <stp>##V3_BDPV12</stp>
        <stp>EURGBp Curncy</stp>
        <stp>PX_YEST_CLOSE</stp>
        <stp>[Crispin Spreadsheet.xlsx]Portfolio!R565C30</stp>
        <tr r="AD565" s="2"/>
      </tp>
      <tp>
        <v>0.89166000000000001</v>
        <stp/>
        <stp>##V3_BDPV12</stp>
        <stp>EURGBp Curncy</stp>
        <stp>PX_YEST_CLOSE</stp>
        <stp>[Crispin Spreadsheet.xlsx]Portfolio!R562C30</stp>
        <tr r="AD562" s="2"/>
      </tp>
      <tp>
        <v>0.89166000000000001</v>
        <stp/>
        <stp>##V3_BDPV12</stp>
        <stp>EURGBp Curncy</stp>
        <stp>PX_YEST_CLOSE</stp>
        <stp>[Crispin Spreadsheet.xlsx]Portfolio!R563C30</stp>
        <tr r="AD563" s="2"/>
      </tp>
      <tp>
        <v>0.89166000000000001</v>
        <stp/>
        <stp>##V3_BDPV12</stp>
        <stp>EURGBp Curncy</stp>
        <stp>PX_YEST_CLOSE</stp>
        <stp>[Crispin Spreadsheet.xlsx]Portfolio!R560C30</stp>
        <tr r="AD560" s="2"/>
      </tp>
      <tp>
        <v>0.89166000000000001</v>
        <stp/>
        <stp>##V3_BDPV12</stp>
        <stp>EURGBp Curncy</stp>
        <stp>PX_YEST_CLOSE</stp>
        <stp>[Crispin Spreadsheet.xlsx]Portfolio!R561C30</stp>
        <tr r="AD561" s="2"/>
      </tp>
      <tp>
        <v>0.89166000000000001</v>
        <stp/>
        <stp>##V3_BDPV12</stp>
        <stp>EURGBp Curncy</stp>
        <stp>PX_YEST_CLOSE</stp>
        <stp>[Crispin Spreadsheet.xlsx]Portfolio!R568C30</stp>
        <tr r="AD568" s="2"/>
      </tp>
      <tp>
        <v>0.89166000000000001</v>
        <stp/>
        <stp>##V3_BDPV12</stp>
        <stp>EURGBp Curncy</stp>
        <stp>PX_YEST_CLOSE</stp>
        <stp>[Crispin Spreadsheet.xlsx]Portfolio!R569C30</stp>
        <tr r="AD569" s="2"/>
      </tp>
      <tp>
        <v>0.89166000000000001</v>
        <stp/>
        <stp>##V3_BDPV12</stp>
        <stp>EURGBp Curncy</stp>
        <stp>PX_YEST_CLOSE</stp>
        <stp>[Crispin Spreadsheet.xlsx]Portfolio!R576C30</stp>
        <tr r="AD576" s="2"/>
      </tp>
      <tp>
        <v>0.89166000000000001</v>
        <stp/>
        <stp>##V3_BDPV12</stp>
        <stp>EURGBp Curncy</stp>
        <stp>PX_YEST_CLOSE</stp>
        <stp>[Crispin Spreadsheet.xlsx]Portfolio!R577C30</stp>
        <tr r="AD577" s="2"/>
      </tp>
      <tp>
        <v>0.89166000000000001</v>
        <stp/>
        <stp>##V3_BDPV12</stp>
        <stp>EURGBp Curncy</stp>
        <stp>PX_YEST_CLOSE</stp>
        <stp>[Crispin Spreadsheet.xlsx]Portfolio!R574C30</stp>
        <tr r="AD574" s="2"/>
      </tp>
      <tp>
        <v>0.89166000000000001</v>
        <stp/>
        <stp>##V3_BDPV12</stp>
        <stp>EURGBp Curncy</stp>
        <stp>PX_YEST_CLOSE</stp>
        <stp>[Crispin Spreadsheet.xlsx]Portfolio!R575C30</stp>
        <tr r="AD575" s="2"/>
      </tp>
      <tp>
        <v>0.89166000000000001</v>
        <stp/>
        <stp>##V3_BDPV12</stp>
        <stp>EURGBp Curncy</stp>
        <stp>PX_YEST_CLOSE</stp>
        <stp>[Crispin Spreadsheet.xlsx]Portfolio!R572C30</stp>
        <tr r="AD572" s="2"/>
      </tp>
      <tp>
        <v>0.89166000000000001</v>
        <stp/>
        <stp>##V3_BDPV12</stp>
        <stp>EURGBp Curncy</stp>
        <stp>PX_YEST_CLOSE</stp>
        <stp>[Crispin Spreadsheet.xlsx]Portfolio!R573C30</stp>
        <tr r="AD573" s="2"/>
      </tp>
      <tp>
        <v>0.89166000000000001</v>
        <stp/>
        <stp>##V3_BDPV12</stp>
        <stp>EURGBp Curncy</stp>
        <stp>PX_YEST_CLOSE</stp>
        <stp>[Crispin Spreadsheet.xlsx]Portfolio!R570C30</stp>
        <tr r="AD570" s="2"/>
      </tp>
      <tp>
        <v>0.89166000000000001</v>
        <stp/>
        <stp>##V3_BDPV12</stp>
        <stp>EURGBp Curncy</stp>
        <stp>PX_YEST_CLOSE</stp>
        <stp>[Crispin Spreadsheet.xlsx]Portfolio!R571C30</stp>
        <tr r="AD571" s="2"/>
      </tp>
      <tp>
        <v>0.89166000000000001</v>
        <stp/>
        <stp>##V3_BDPV12</stp>
        <stp>EURGBp Curncy</stp>
        <stp>PX_YEST_CLOSE</stp>
        <stp>[Crispin Spreadsheet.xlsx]Portfolio!R578C30</stp>
        <tr r="AD578" s="2"/>
      </tp>
      <tp>
        <v>0.89166000000000001</v>
        <stp/>
        <stp>##V3_BDPV12</stp>
        <stp>EURGBp Curncy</stp>
        <stp>PX_YEST_CLOSE</stp>
        <stp>[Crispin Spreadsheet.xlsx]Portfolio!R579C30</stp>
        <tr r="AD579" s="2"/>
      </tp>
      <tp>
        <v>0.89166000000000001</v>
        <stp/>
        <stp>##V3_BDPV12</stp>
        <stp>EURGBp Curncy</stp>
        <stp>PX_YEST_CLOSE</stp>
        <stp>[Crispin Spreadsheet.xlsx]Portfolio!R584C30</stp>
        <tr r="AD584" s="2"/>
      </tp>
      <tp>
        <v>0.89166000000000001</v>
        <stp/>
        <stp>##V3_BDPV12</stp>
        <stp>EURGBp Curncy</stp>
        <stp>PX_YEST_CLOSE</stp>
        <stp>[Crispin Spreadsheet.xlsx]Portfolio!R582C30</stp>
        <tr r="AD582" s="2"/>
      </tp>
      <tp>
        <v>0.89166000000000001</v>
        <stp/>
        <stp>##V3_BDPV12</stp>
        <stp>EURGBp Curncy</stp>
        <stp>PX_YEST_CLOSE</stp>
        <stp>[Crispin Spreadsheet.xlsx]Portfolio!R583C30</stp>
        <tr r="AD583" s="2"/>
      </tp>
      <tp>
        <v>0.89166000000000001</v>
        <stp/>
        <stp>##V3_BDPV12</stp>
        <stp>EURGBp Curncy</stp>
        <stp>PX_YEST_CLOSE</stp>
        <stp>[Crispin Spreadsheet.xlsx]Portfolio!R580C30</stp>
        <tr r="AD580" s="2"/>
      </tp>
      <tp>
        <v>0.89166000000000001</v>
        <stp/>
        <stp>##V3_BDPV12</stp>
        <stp>EURGBp Curncy</stp>
        <stp>PX_YEST_CLOSE</stp>
        <stp>[Crispin Spreadsheet.xlsx]Portfolio!R581C30</stp>
        <tr r="AD581" s="2"/>
      </tp>
      <tp>
        <v>0.89166000000000001</v>
        <stp/>
        <stp>##V3_BDPV12</stp>
        <stp>EURGBp Curncy</stp>
        <stp>PX_YEST_CLOSE</stp>
        <stp>[Crispin Spreadsheet.xlsx]Portfolio!R736C30</stp>
        <tr r="AD736" s="2"/>
      </tp>
      <tp>
        <v>0.89166000000000001</v>
        <stp/>
        <stp>##V3_BDPV12</stp>
        <stp>EURGBp Curncy</stp>
        <stp>PX_YEST_CLOSE</stp>
        <stp>[Crispin Spreadsheet.xlsx]Portfolio!R735C30</stp>
        <tr r="AD735" s="2"/>
      </tp>
      <tp>
        <v>0.89166000000000001</v>
        <stp/>
        <stp>##V3_BDPV12</stp>
        <stp>EURGBp Curncy</stp>
        <stp>PX_YEST_CLOSE</stp>
        <stp>[Crispin Spreadsheet.xlsx]Portfolio!R733C30</stp>
        <tr r="AD733" s="2"/>
      </tp>
      <tp>
        <v>0.89166000000000001</v>
        <stp/>
        <stp>##V3_BDPV12</stp>
        <stp>EURGBp Curncy</stp>
        <stp>PX_YEST_CLOSE</stp>
        <stp>[Crispin Spreadsheet.xlsx]Portfolio!R741C30</stp>
        <tr r="AD741" s="2"/>
      </tp>
      <tp>
        <v>0.89166000000000001</v>
        <stp/>
        <stp>##V3_BDPV12</stp>
        <stp>EURGBp Curncy</stp>
        <stp>PX_YEST_CLOSE</stp>
        <stp>[Crispin Spreadsheet.xlsx]Portfolio!R748C30</stp>
        <tr r="AD748" s="2"/>
      </tp>
      <tp>
        <v>0.89166000000000001</v>
        <stp/>
        <stp>##V3_BDPV12</stp>
        <stp>EURGBp Curncy</stp>
        <stp>PX_YEST_CLOSE</stp>
        <stp>[Crispin Spreadsheet.xlsx]Portfolio!R787C30</stp>
        <tr r="AD787" s="2"/>
      </tp>
      <tp>
        <v>25.815000000000001</v>
        <stp/>
        <stp>##V3_BDHV12</stp>
        <stp>RDSA NA Equity</stp>
        <stp>PX_CLOSE_1D</stp>
        <stp>07/03/2018</stp>
        <stp>07/03/2018</stp>
        <stp>[Crispin Spreadsheet.xlsx]Portfolio!R302C26</stp>
        <tr r="Z302" s="2"/>
      </tp>
      <tp>
        <v>0.89166000000000001</v>
        <stp/>
        <stp>##V3_BDPV12</stp>
        <stp>EURGBp Curncy</stp>
        <stp>PX_YEST_CLOSE</stp>
        <stp>[Crispin Spreadsheet.xlsx]Portfolio!R399C30</stp>
        <tr r="AD399" s="2"/>
      </tp>
      <tp t="s">
        <v>EURO STOXX 50     Mar18</v>
        <stp/>
        <stp>##V3_BDPV12</stp>
        <stp>VGA Index</stp>
        <stp>NAME</stp>
        <stp>[Crispin Spreadsheet.xlsx]Portfolio!R76C5</stp>
        <tr r="E76" s="2"/>
      </tp>
      <tp>
        <v>0.89166000000000001</v>
        <stp/>
        <stp>##V3_BDPV12</stp>
        <stp>EURGBP Curncy</stp>
        <stp>PX_YEST_CLOSE</stp>
        <stp>[Crispin Spreadsheet.xlsx]Portfolio!R425C30</stp>
        <tr r="AD425" s="2"/>
      </tp>
      <tp>
        <v>0.89166000000000001</v>
        <stp/>
        <stp>##V3_BDPV12</stp>
        <stp>EURGBP Curncy</stp>
        <stp>PX_YEST_CLOSE</stp>
        <stp>[Crispin Spreadsheet.xlsx]Portfolio!R434C30</stp>
        <tr r="AD434" s="2"/>
      </tp>
      <tp>
        <v>0.89166000000000001</v>
        <stp/>
        <stp>##V3_BDPV12</stp>
        <stp>EURGBP Curncy</stp>
        <stp>PX_YEST_CLOSE</stp>
        <stp>[Crispin Spreadsheet.xlsx]Portfolio!R465C30</stp>
        <tr r="AD465" s="2"/>
      </tp>
      <tp>
        <v>0.89166000000000001</v>
        <stp/>
        <stp>##V3_BDPV12</stp>
        <stp>EURGBP Curncy</stp>
        <stp>PX_YEST_CLOSE</stp>
        <stp>[Crispin Spreadsheet.xlsx]Portfolio!R475C30</stp>
        <tr r="AD475" s="2"/>
      </tp>
      <tp>
        <v>0.89166000000000001</v>
        <stp/>
        <stp>##V3_BDPV12</stp>
        <stp>EURGBP Curncy</stp>
        <stp>PX_YEST_CLOSE</stp>
        <stp>[Crispin Spreadsheet.xlsx]Portfolio!R473C30</stp>
        <tr r="AD473" s="2"/>
      </tp>
      <tp>
        <v>0.89166000000000001</v>
        <stp/>
        <stp>##V3_BDPV12</stp>
        <stp>EURGBP Curncy</stp>
        <stp>PX_YEST_CLOSE</stp>
        <stp>[Crispin Spreadsheet.xlsx]Portfolio!R486C30</stp>
        <tr r="AD486" s="2"/>
      </tp>
      <tp>
        <v>0.89166000000000001</v>
        <stp/>
        <stp>##V3_BDPV12</stp>
        <stp>EURGBP Curncy</stp>
        <stp>PX_YEST_CLOSE</stp>
        <stp>[Crispin Spreadsheet.xlsx]Portfolio!R487C30</stp>
        <tr r="AD487" s="2"/>
      </tp>
      <tp>
        <v>0.89166000000000001</v>
        <stp/>
        <stp>##V3_BDPV12</stp>
        <stp>EURGBP Curncy</stp>
        <stp>PX_YEST_CLOSE</stp>
        <stp>[Crispin Spreadsheet.xlsx]Portfolio!R500C30</stp>
        <tr r="AD500" s="2"/>
      </tp>
      <tp>
        <v>0.89166000000000001</v>
        <stp/>
        <stp>##V3_BDPV12</stp>
        <stp>EURGBP Curncy</stp>
        <stp>PX_YEST_CLOSE</stp>
        <stp>[Crispin Spreadsheet.xlsx]Portfolio!R514C30</stp>
        <tr r="AD514" s="2"/>
      </tp>
      <tp>
        <v>0.89166000000000001</v>
        <stp/>
        <stp>##V3_BDPV12</stp>
        <stp>EURGBP Curncy</stp>
        <stp>PX_YEST_CLOSE</stp>
        <stp>[Crispin Spreadsheet.xlsx]Portfolio!R515C30</stp>
        <tr r="AD515" s="2"/>
      </tp>
      <tp>
        <v>0.89166000000000001</v>
        <stp/>
        <stp>##V3_BDPV12</stp>
        <stp>EURGBP Curncy</stp>
        <stp>PX_YEST_CLOSE</stp>
        <stp>[Crispin Spreadsheet.xlsx]Portfolio!R513C30</stp>
        <tr r="AD513" s="2"/>
      </tp>
      <tp>
        <v>0.89166000000000001</v>
        <stp/>
        <stp>##V3_BDPV12</stp>
        <stp>EURGBP Curncy</stp>
        <stp>PX_YEST_CLOSE</stp>
        <stp>[Crispin Spreadsheet.xlsx]Portfolio!R522C30</stp>
        <tr r="AD522" s="2"/>
      </tp>
      <tp>
        <v>0.89166000000000001</v>
        <stp/>
        <stp>##V3_BDPV12</stp>
        <stp>EURGBP Curncy</stp>
        <stp>PX_YEST_CLOSE</stp>
        <stp>[Crispin Spreadsheet.xlsx]Portfolio!R528C30</stp>
        <tr r="AD528" s="2"/>
      </tp>
      <tp>
        <v>0.89166000000000001</v>
        <stp/>
        <stp>##V3_BDPV12</stp>
        <stp>EURGBP Curncy</stp>
        <stp>PX_YEST_CLOSE</stp>
        <stp>[Crispin Spreadsheet.xlsx]Portfolio!R530C30</stp>
        <tr r="AD530" s="2"/>
      </tp>
      <tp>
        <v>0.89166000000000001</v>
        <stp/>
        <stp>##V3_BDPV12</stp>
        <stp>EURGBP Curncy</stp>
        <stp>PX_YEST_CLOSE</stp>
        <stp>[Crispin Spreadsheet.xlsx]Portfolio!R543C30</stp>
        <tr r="AD543" s="2"/>
      </tp>
      <tp>
        <v>0.89166000000000001</v>
        <stp/>
        <stp>##V3_BDPV12</stp>
        <stp>EURGBP Curncy</stp>
        <stp>PX_YEST_CLOSE</stp>
        <stp>[Crispin Spreadsheet.xlsx]Portfolio!R548C30</stp>
        <tr r="AD548" s="2"/>
      </tp>
      <tp>
        <v>0.89166000000000001</v>
        <stp/>
        <stp>##V3_BDPV12</stp>
        <stp>EURGBP Curncy</stp>
        <stp>PX_YEST_CLOSE</stp>
        <stp>[Crispin Spreadsheet.xlsx]Portfolio!R549C30</stp>
        <tr r="AD549" s="2"/>
      </tp>
      <tp>
        <v>0.89166000000000001</v>
        <stp/>
        <stp>##V3_BDPV12</stp>
        <stp>EURGBP Curncy</stp>
        <stp>PX_YEST_CLOSE</stp>
        <stp>[Crispin Spreadsheet.xlsx]Portfolio!R550C30</stp>
        <tr r="AD550" s="2"/>
      </tp>
      <tp>
        <v>0.89166000000000001</v>
        <stp/>
        <stp>##V3_BDPV12</stp>
        <stp>EURGBP Curncy</stp>
        <stp>PX_YEST_CLOSE</stp>
        <stp>[Crispin Spreadsheet.xlsx]Portfolio!R717C30</stp>
        <tr r="AD717" s="2"/>
      </tp>
      <tp>
        <v>0.89166000000000001</v>
        <stp/>
        <stp>##V3_BDPV12</stp>
        <stp>EURGBP Curncy</stp>
        <stp>PX_YEST_CLOSE</stp>
        <stp>[Crispin Spreadsheet.xlsx]Portfolio!R715C30</stp>
        <tr r="AD715" s="2"/>
      </tp>
      <tp>
        <v>0.89166000000000001</v>
        <stp/>
        <stp>##V3_BDPV12</stp>
        <stp>EURGBP Curncy</stp>
        <stp>PX_YEST_CLOSE</stp>
        <stp>[Crispin Spreadsheet.xlsx]Portfolio!R710C30</stp>
        <tr r="AD710" s="2"/>
      </tp>
      <tp>
        <v>0.89166000000000001</v>
        <stp/>
        <stp>##V3_BDPV12</stp>
        <stp>EURGBP Curncy</stp>
        <stp>PX_YEST_CLOSE</stp>
        <stp>[Crispin Spreadsheet.xlsx]Portfolio!R711C30</stp>
        <tr r="AD711" s="2"/>
      </tp>
      <tp>
        <v>0.89166000000000001</v>
        <stp/>
        <stp>##V3_BDPV12</stp>
        <stp>EURGBP Curncy</stp>
        <stp>PX_YEST_CLOSE</stp>
        <stp>[Crispin Spreadsheet.xlsx]Portfolio!R720C30</stp>
        <tr r="AD720" s="2"/>
      </tp>
      <tp>
        <v>0.89166000000000001</v>
        <stp/>
        <stp>##V3_BDPV12</stp>
        <stp>EURGBP Curncy</stp>
        <stp>PX_YEST_CLOSE</stp>
        <stp>[Crispin Spreadsheet.xlsx]Portfolio!R397C30</stp>
        <tr r="AD397" s="2"/>
      </tp>
      <tp>
        <v>0.89166000000000001</v>
        <stp/>
        <stp>##V3_BDPV12</stp>
        <stp>EURGBP Curncy</stp>
        <stp>PX_YEST_CLOSE</stp>
        <stp>[Crispin Spreadsheet.xlsx]Portfolio!R398C30</stp>
        <tr r="AD398" s="2"/>
      </tp>
      <tp>
        <v>122.04</v>
        <stp/>
        <stp>##V3_BDHV12</stp>
        <stp>G H8 Comdty</stp>
        <stp>PX_CLOSE_1D</stp>
        <stp>07/03/2018</stp>
        <stp>07/03/2018</stp>
        <stp>[Crispin Spreadsheet.xlsx]Portfolio!R500C26</stp>
        <tr r="Z500" s="2"/>
      </tp>
      <tp>
        <v>122.04</v>
        <stp/>
        <stp>##V3_BDHV12</stp>
        <stp>G H8 Comdty</stp>
        <stp>PX_CLOSE_1D</stp>
        <stp>07/03/2018</stp>
        <stp>07/03/2018</stp>
        <stp>[Crispin Spreadsheet.xlsx]Portfolio!R711C26</stp>
        <tr r="Z711" s="2"/>
      </tp>
      <tp>
        <v>150.99</v>
        <stp/>
        <stp>##V3_BDHV12</stp>
        <stp>JBH8 Comdty</stp>
        <stp>PX_CLOSE_1D</stp>
        <stp>07/03/2018</stp>
        <stp>07/03/2018</stp>
        <stp>[Crispin Spreadsheet.xlsx]Portfolio!R709C26</stp>
        <tr r="Z709" s="2"/>
      </tp>
      <tp>
        <v>35000</v>
        <stp/>
        <stp>##V3_BDHV12</stp>
        <stp>KIO SJ Equity</stp>
        <stp>PX_CLOSE_1D</stp>
        <stp>07/03/2018</stp>
        <stp>07/03/2018</stp>
        <stp>[Crispin Spreadsheet.xlsx]Portfolio!R331C26</stp>
        <tr r="Z331" s="2"/>
      </tp>
      <tp>
        <v>1327.6000000000001</v>
        <stp/>
        <stp>##V3_BDPV12</stp>
        <stp>GCJ8 Comdty</stp>
        <stp>PX_YEST_CLOSE</stp>
        <stp>[Crispin Spreadsheet.xlsx]Portfolio!R708C6</stp>
        <tr r="F708" s="2"/>
      </tp>
      <tp>
        <v>187.2</v>
        <stp/>
        <stp>##V3_BDHV12</stp>
        <stp>TLW LN Equity</stp>
        <stp>PX_CLOSE_1D</stp>
        <stp>07/03/2018</stp>
        <stp>07/03/2018</stp>
        <stp>[Crispin Spreadsheet.xlsx]Portfolio!R573C26</stp>
        <tr r="Z573" s="2"/>
      </tp>
      <tp>
        <v>150.97</v>
        <stp/>
        <stp>##V3_BDPV12</stp>
        <stp>JBH8 Comdty</stp>
        <stp>PX_YEST_CLOSE</stp>
        <stp>[Crispin Spreadsheet.xlsx]Portfolio!R709C6</stp>
        <tr r="F709" s="2"/>
      </tp>
      <tp>
        <v>79.5</v>
        <stp/>
        <stp>##V3_BDHV12</stp>
        <stp>TNI LN Equity</stp>
        <stp>PX_CLOSE_1D</stp>
        <stp>07/03/2018</stp>
        <stp>07/03/2018</stp>
        <stp>[Crispin Spreadsheet.xlsx]Portfolio!R571C26</stp>
        <tr r="Z571" s="2"/>
      </tp>
      <tp>
        <v>123.2</v>
        <stp/>
        <stp>##V3_BDHV12</stp>
        <stp>TCG LN Equity</stp>
        <stp>PX_CLOSE_1D</stp>
        <stp>07/03/2018</stp>
        <stp>07/03/2018</stp>
        <stp>[Crispin Spreadsheet.xlsx]Portfolio!R569C26</stp>
        <tr r="Z569" s="2"/>
      </tp>
      <tp>
        <v>22.7</v>
        <stp/>
        <stp>##V3_BDHV12</stp>
        <stp>TCS LI Equity</stp>
        <stp>PX_CLOSE_1D</stp>
        <stp>07/03/2018</stp>
        <stp>07/03/2018</stp>
        <stp>[Crispin Spreadsheet.xlsx]Portfolio!R774C26</stp>
        <tr r="Z774" s="2"/>
      </tp>
      <tp>
        <v>41.14</v>
        <stp/>
        <stp>##V3_BDHV12</stp>
        <stp>MAS US Equity</stp>
        <stp>PX_CLOSE_1D</stp>
        <stp>07/03/2018</stp>
        <stp>07/03/2018</stp>
        <stp>[Crispin Spreadsheet.xlsx]Portfolio!R659C26</stp>
        <tr r="Z659" s="2"/>
      </tp>
      <tp>
        <v>123.37</v>
        <stp/>
        <stp>##V3_BDHV12</stp>
        <stp>MON US Equity</stp>
        <stp>PX_CLOSE_1D</stp>
        <stp>07/03/2018</stp>
        <stp>07/03/2018</stp>
        <stp>[Crispin Spreadsheet.xlsx]Portfolio!R662C26</stp>
        <tr r="Z662" s="2"/>
      </tp>
      <tp>
        <v>123.37</v>
        <stp/>
        <stp>##V3_BDHV12</stp>
        <stp>MON US Equity</stp>
        <stp>PX_CLOSE_1D</stp>
        <stp>07/03/2018</stp>
        <stp>07/03/2018</stp>
        <stp>[Crispin Spreadsheet.xlsx]Portfolio!R759C26</stp>
        <tr r="Z759" s="2"/>
      </tp>
      <tp>
        <v>1276</v>
        <stp/>
        <stp>##V3_BDHV12</stp>
        <stp>TPK LN Equity</stp>
        <stp>PX_CLOSE_1D</stp>
        <stp>07/03/2018</stp>
        <stp>07/03/2018</stp>
        <stp>[Crispin Spreadsheet.xlsx]Portfolio!R570C26</stp>
        <tr r="Z570" s="2"/>
      </tp>
      <tp>
        <v>5160</v>
        <stp/>
        <stp>##V3_BDHV12</stp>
        <stp>FERG LN Equity</stp>
        <stp>PX_CLOSE_1D</stp>
        <stp>07/03/2018</stp>
        <stp>07/03/2018</stp>
        <stp>[Crispin Spreadsheet.xlsx]Portfolio!R583C26</stp>
        <tr r="Z583" s="2"/>
      </tp>
      <tp>
        <v>14.7011</v>
        <stp/>
        <stp>##V3_BDPV12</stp>
        <stp>EURZAr Curncy</stp>
        <stp>PX_YEST_CLOSE</stp>
        <stp>[Crispin Spreadsheet.xlsx]Portfolio!R329C30</stp>
        <tr r="AD329" s="2"/>
      </tp>
      <tp>
        <v>14.7011</v>
        <stp/>
        <stp>##V3_BDPV12</stp>
        <stp>EURZAr Curncy</stp>
        <stp>PX_YEST_CLOSE</stp>
        <stp>[Crispin Spreadsheet.xlsx]Portfolio!R332C30</stp>
        <tr r="AD332" s="2"/>
      </tp>
      <tp>
        <v>14.7011</v>
        <stp/>
        <stp>##V3_BDPV12</stp>
        <stp>EURZAr Curncy</stp>
        <stp>PX_YEST_CLOSE</stp>
        <stp>[Crispin Spreadsheet.xlsx]Portfolio!R331C30</stp>
        <tr r="AD331" s="2"/>
      </tp>
      <tp>
        <v>14.7011</v>
        <stp/>
        <stp>##V3_BDPV12</stp>
        <stp>EURZAr Curncy</stp>
        <stp>PX_YEST_CLOSE</stp>
        <stp>[Crispin Spreadsheet.xlsx]Portfolio!R330C30</stp>
        <tr r="AD330" s="2"/>
      </tp>
      <tp>
        <v>1925</v>
        <stp/>
        <stp>##V3_BDHV12</stp>
        <stp>WEIR LN Equity</stp>
        <stp>PX_CLOSE_1D</stp>
        <stp>07/03/2018</stp>
        <stp>07/03/2018</stp>
        <stp>[Crispin Spreadsheet.xlsx]Portfolio!R568C26</stp>
        <tr r="Z568" s="2"/>
      </tp>
      <tp t="e">
        <v>#N/A</v>
        <stp/>
        <stp>##V3_BDHV12</stp>
        <stp>SOLB BB Equity</stp>
        <stp>PX_CLOSE_1D</stp>
        <stp>07/03/2018</stp>
        <stp>07/03/2018</stp>
        <stp>[Crispin Spreadsheet.xlsx]Portfolio!R35C26</stp>
        <tr r="Z35" s="2"/>
      </tp>
      <tp>
        <v>27.89</v>
        <stp/>
        <stp>##V3_BDHV12</stp>
        <stp>NWL US Equity</stp>
        <stp>PX_CLOSE_1D</stp>
        <stp>07/03/2018</stp>
        <stp>07/03/2018</stp>
        <stp>[Crispin Spreadsheet.xlsx]Portfolio!R666C26</stp>
        <tr r="Z666" s="2"/>
      </tp>
      <tp>
        <v>2959.97</v>
        <stp/>
        <stp>##V3_BDHV12</stp>
        <stp>NVR US Equity</stp>
        <stp>PX_CLOSE_1D</stp>
        <stp>07/03/2018</stp>
        <stp>07/03/2018</stp>
        <stp>[Crispin Spreadsheet.xlsx]Portfolio!R671C26</stp>
        <tr r="Z671" s="2"/>
      </tp>
      <tp>
        <v>324.60000000000002</v>
        <stp/>
        <stp>##V3_BDHV12</stp>
        <stp>WMH LN Equity</stp>
        <stp>PX_CLOSE_1D</stp>
        <stp>07/03/2018</stp>
        <stp>07/03/2018</stp>
        <stp>[Crispin Spreadsheet.xlsx]Portfolio!R581C26</stp>
        <tr r="Z581" s="2"/>
      </tp>
      <tp>
        <v>69.900000000000006</v>
        <stp/>
        <stp>##V3_BDHV12</stp>
        <stp>K US Equity</stp>
        <stp>PX_CLOSE_1D</stp>
        <stp>07/03/2018</stp>
        <stp>07/03/2018</stp>
        <stp>[Crispin Spreadsheet.xlsx]Portfolio!R647C26</stp>
        <tr r="Z647" s="2"/>
      </tp>
      <tp>
        <v>74.06</v>
        <stp/>
        <stp>##V3_BDHV12</stp>
        <stp>C US Equity</stp>
        <stp>PX_CLOSE_1D</stp>
        <stp>07/03/2018</stp>
        <stp>07/03/2018</stp>
        <stp>[Crispin Spreadsheet.xlsx]Portfolio!R614C26</stp>
        <tr r="Z614" s="2"/>
      </tp>
      <tp>
        <v>44.53</v>
        <stp/>
        <stp>##V3_BDHV12</stp>
        <stp>X US Equity</stp>
        <stp>PX_CLOSE_1D</stp>
        <stp>07/03/2018</stp>
        <stp>07/03/2018</stp>
        <stp>[Crispin Spreadsheet.xlsx]Portfolio!R780C26</stp>
        <tr r="Z780" s="2"/>
      </tp>
      <tp>
        <v>36.869999999999997</v>
        <stp/>
        <stp>##V3_BDHV12</stp>
        <stp>T US Equity</stp>
        <stp>PX_CLOSE_1D</stp>
        <stp>07/03/2018</stp>
        <stp>07/03/2018</stp>
        <stp>[Crispin Spreadsheet.xlsx]Portfolio!R598C26</stp>
        <tr r="Z598" s="2"/>
      </tp>
      <tp>
        <v>37.03</v>
        <stp/>
        <stp>##V3_BDHV12</stp>
        <stp>NAV US Equity</stp>
        <stp>PX_CLOSE_1D</stp>
        <stp>07/03/2018</stp>
        <stp>07/03/2018</stp>
        <stp>[Crispin Spreadsheet.xlsx]Portfolio!R664C26</stp>
        <tr r="Z664" s="2"/>
      </tp>
      <tp>
        <v>37.03</v>
        <stp/>
        <stp>##V3_BDHV12</stp>
        <stp>NAV US Equity</stp>
        <stp>PX_CLOSE_1D</stp>
        <stp>07/03/2018</stp>
        <stp>07/03/2018</stp>
        <stp>[Crispin Spreadsheet.xlsx]Portfolio!R760C26</stp>
        <tr r="Z760" s="2"/>
      </tp>
      <tp>
        <v>1259.5</v>
        <stp/>
        <stp>##V3_BDHV12</stp>
        <stp>WPP LN Equity</stp>
        <stp>PX_CLOSE_1D</stp>
        <stp>07/03/2018</stp>
        <stp>07/03/2018</stp>
        <stp>[Crispin Spreadsheet.xlsx]Portfolio!R584C26</stp>
        <tr r="Z584" s="2"/>
      </tp>
      <tp>
        <v>1259.5</v>
        <stp/>
        <stp>##V3_BDHV12</stp>
        <stp>WPP LN Equity</stp>
        <stp>PX_CLOSE_1D</stp>
        <stp>07/03/2018</stp>
        <stp>07/03/2018</stp>
        <stp>[Crispin Spreadsheet.xlsx]Portfolio!R787C26</stp>
        <tr r="Z787" s="2"/>
      </tp>
      <tp>
        <v>135.76</v>
        <stp/>
        <stp>##V3_BDHV12</stp>
        <stp>HMB SS Equity</stp>
        <stp>PX_CLOSE_1D</stp>
        <stp>07/03/2018</stp>
        <stp>07/03/2018</stp>
        <stp>[Crispin Spreadsheet.xlsx]Portfolio!R358C26</stp>
        <tr r="Z358" s="2"/>
      </tp>
      <tp>
        <v>43.49</v>
        <stp/>
        <stp>##V3_BDHV12</stp>
        <stp>VALE3 BS Equity</stp>
        <stp>PX_CLOSE_1D</stp>
        <stp>07/03/2018</stp>
        <stp>07/03/2018</stp>
        <stp>[Crispin Spreadsheet.xlsx]Portfolio!R40C26</stp>
        <tr r="Z40" s="2"/>
      </tp>
      <tp>
        <v>25.13</v>
        <stp/>
        <stp>##V3_BDHV12</stp>
        <stp>UN01 GY Equity</stp>
        <stp>PX_CLOSE_1D</stp>
        <stp>07/03/2018</stp>
        <stp>07/03/2018</stp>
        <stp>[Crispin Spreadsheet.xlsx]Portfolio!R176C26</stp>
        <tr r="Z176" s="2"/>
      </tp>
      <tp>
        <v>2307.5</v>
        <stp/>
        <stp>##V3_BDHV12</stp>
        <stp>RDSB LN Equity</stp>
        <stp>PX_CLOSE_1D</stp>
        <stp>07/03/2018</stp>
        <stp>07/03/2018</stp>
        <stp>[Crispin Spreadsheet.xlsx]Portfolio!R540C26</stp>
        <tr r="Z540" s="2"/>
      </tp>
      <tp>
        <v>2290.5</v>
        <stp/>
        <stp>##V3_BDHV12</stp>
        <stp>RDSA LN Equity</stp>
        <stp>PX_CLOSE_1D</stp>
        <stp>07/03/2018</stp>
        <stp>07/03/2018</stp>
        <stp>[Crispin Spreadsheet.xlsx]Portfolio!R539C26</stp>
        <tr r="Z539" s="2"/>
      </tp>
      <tp>
        <v>8.3870000000000005</v>
        <stp/>
        <stp>##V3_BDHV12</stp>
        <stp>EOAN GY Equity</stp>
        <stp>PX_CLOSE_1D</stp>
        <stp>07/03/2018</stp>
        <stp>07/03/2018</stp>
        <stp>[Crispin Spreadsheet.xlsx]Portfolio!R150C26</stp>
        <tr r="Z150" s="2"/>
      </tp>
      <tp>
        <v>72.64</v>
        <stp/>
        <stp>##V3_BDHV12</stp>
        <stp>BOSS GY Equity</stp>
        <stp>PX_CLOSE_1D</stp>
        <stp>07/03/2018</stp>
        <stp>07/03/2018</stp>
        <stp>[Crispin Spreadsheet.xlsx]Portfolio!R157C26</stp>
        <tr r="Z157" s="2"/>
      </tp>
      <tp t="s">
        <v>CAC40 10 EURO FUT Mar18</v>
        <stp/>
        <stp>##V3_BDPV12</stp>
        <stp>CFA Index</stp>
        <stp>NAME</stp>
        <stp>[Crispin Spreadsheet.xlsx]Portfolio!R75C5</stp>
        <tr r="E75" s="2"/>
      </tp>
      <tp>
        <v>1335.2</v>
        <stp/>
        <stp>##V3_BDHV12</stp>
        <stp>GCJ8 Comdty</stp>
        <stp>PX_CLOSE_1D</stp>
        <stp>07/03/2018</stp>
        <stp>07/03/2018</stp>
        <stp>[Crispin Spreadsheet.xlsx]Portfolio!R708C26</stp>
        <tr r="Z708" s="2"/>
      </tp>
      <tp>
        <v>24.22</v>
        <stp/>
        <stp>##V3_BDHV12</stp>
        <stp>ITX SQ Equity</stp>
        <stp>PX_CLOSE_1D</stp>
        <stp>07/03/2018</stp>
        <stp>07/03/2018</stp>
        <stp>[Crispin Spreadsheet.xlsx]Portfolio!R345C26</stp>
        <tr r="Z345" s="2"/>
      </tp>
      <tp>
        <v>203.4</v>
        <stp/>
        <stp>##V3_BDHV12</stp>
        <stp>VOD LN Equity</stp>
        <stp>PX_CLOSE_1D</stp>
        <stp>07/03/2018</stp>
        <stp>07/03/2018</stp>
        <stp>[Crispin Spreadsheet.xlsx]Portfolio!R580C26</stp>
        <tr r="Z580" s="2"/>
      </tp>
      <tp>
        <v>2568</v>
        <stp/>
        <stp>##V3_BDHV12</stp>
        <stp>VCT LN Equity</stp>
        <stp>PX_CLOSE_1D</stp>
        <stp>07/03/2018</stp>
        <stp>07/03/2018</stp>
        <stp>[Crispin Spreadsheet.xlsx]Portfolio!R579C26</stp>
        <tr r="Z579" s="2"/>
      </tp>
      <tp>
        <v>180.7</v>
        <stp/>
        <stp>##V3_BDHV12</stp>
        <stp>TEL NO Equity</stp>
        <stp>PX_CLOSE_1D</stp>
        <stp>07/03/2018</stp>
        <stp>07/03/2018</stp>
        <stp>[Crispin Spreadsheet.xlsx]Portfolio!R317C26</stp>
        <tr r="Z317" s="2"/>
      </tp>
      <tp>
        <v>745.6</v>
        <stp/>
        <stp>##V3_BDHV12</stp>
        <stp>VED LN Equity</stp>
        <stp>PX_CLOSE_1D</stp>
        <stp>07/03/2018</stp>
        <stp>07/03/2018</stp>
        <stp>[Crispin Spreadsheet.xlsx]Portfolio!R578C26</stp>
        <tr r="Z578" s="2"/>
      </tp>
      <tp>
        <v>79.95</v>
        <stp/>
        <stp>##V3_BDHV12</stp>
        <stp>VEC LN Equity</stp>
        <stp>PX_CLOSE_1D</stp>
        <stp>07/03/2018</stp>
        <stp>07/03/2018</stp>
        <stp>[Crispin Spreadsheet.xlsx]Portfolio!R577C26</stp>
        <tr r="Z577" s="2"/>
      </tp>
      <tp>
        <v>3377</v>
        <stp/>
        <stp>##V3_BDPV12</stp>
        <stp>VGA Index</stp>
        <stp>PX_YEST_CLOSE</stp>
        <stp>[Crispin Spreadsheet.xlsx]Portfolio!R76C6</stp>
        <tr r="F76" s="2"/>
      </tp>
      <tp>
        <v>11.26</v>
        <stp/>
        <stp>##V3_BDHV12</stp>
        <stp>IDR SQ Equity</stp>
        <stp>PX_CLOSE_1D</stp>
        <stp>07/03/2018</stp>
        <stp>07/03/2018</stp>
        <stp>[Crispin Spreadsheet.xlsx]Portfolio!R344C26</stp>
        <tr r="Z344" s="2"/>
      </tp>
      <tp>
        <v>3.37</v>
        <stp/>
        <stp>##V3_BDHV12</stp>
        <stp>SPM IM Equity</stp>
        <stp>PX_CLOSE_1D</stp>
        <stp>07/03/2018</stp>
        <stp>07/03/2018</stp>
        <stp>[Crispin Spreadsheet.xlsx]Portfolio!R227C26</stp>
        <tr r="Z227" s="2"/>
      </tp>
      <tp>
        <v>3.6589999999999998</v>
        <stp/>
        <stp>##V3_BDHV12</stp>
        <stp>SRG IM Equity</stp>
        <stp>PX_CLOSE_1D</stp>
        <stp>07/03/2018</stp>
        <stp>07/03/2018</stp>
        <stp>[Crispin Spreadsheet.xlsx]Portfolio!R228C26</stp>
        <tr r="Z228" s="2"/>
      </tp>
      <tp>
        <v>121.31</v>
        <stp/>
        <stp>##V3_BDPV12</stp>
        <stp>G M8 Comdty</stp>
        <stp>LAST_PRICE</stp>
        <stp>[Crispin Spreadsheet.xlsx]Portfolio!R710C7</stp>
        <tr r="G710" s="2"/>
      </tp>
      <tp t="s">
        <v>EUR</v>
        <stp/>
        <stp>##V3_BDPV12</stp>
        <stp>AGFB BB Equity</stp>
        <stp>CRNCY</stp>
        <stp>[Crispin Spreadsheet.xlsx]Portfolio!R30C4</stp>
        <tr r="D30" s="2"/>
      </tp>
      <tp>
        <v>210.4</v>
        <stp/>
        <stp>##V3_BDPV12</stp>
        <stp>SWEDA SS Equity</stp>
        <stp>PX_YEST_CLOSE</stp>
        <stp>[Crispin Spreadsheet.xlsx]Portfolio!R367C6</stp>
        <tr r="F367" s="2"/>
      </tp>
      <tp>
        <v>41.03</v>
        <stp/>
        <stp>##V3_BDPV12</stp>
        <stp>KNEBV FH Equity</stp>
        <stp>PX_YEST_CLOSE</stp>
        <stp>[Crispin Spreadsheet.xlsx]Portfolio!R66C6</stp>
        <tr r="F66" s="2"/>
      </tp>
      <tp>
        <v>0.89085999999999999</v>
        <stp/>
        <stp>##V3_BDPV12</stp>
        <stp>EURGBP Curncy</stp>
        <stp>LAST_PRICE</stp>
        <stp>[Crispin Spreadsheet.xlsx]Portfolio!R398C13</stp>
        <tr r="M398" s="2"/>
      </tp>
      <tp>
        <v>0.89085999999999999</v>
        <stp/>
        <stp>##V3_BDPV12</stp>
        <stp>EURGBP Curncy</stp>
        <stp>LAST_PRICE</stp>
        <stp>[Crispin Spreadsheet.xlsx]Portfolio!R397C13</stp>
        <tr r="M397" s="2"/>
      </tp>
      <tp>
        <v>0.89085999999999999</v>
        <stp/>
        <stp>##V3_BDPV12</stp>
        <stp>EURGBP Curncy</stp>
        <stp>LAST_PRICE</stp>
        <stp>[Crispin Spreadsheet.xlsx]Portfolio!R528C13</stp>
        <tr r="M528" s="2"/>
      </tp>
      <tp>
        <v>0.89085999999999999</v>
        <stp/>
        <stp>##V3_BDPV12</stp>
        <stp>EURGBP Curncy</stp>
        <stp>LAST_PRICE</stp>
        <stp>[Crispin Spreadsheet.xlsx]Portfolio!R522C13</stp>
        <tr r="M522" s="2"/>
      </tp>
      <tp>
        <v>0.89085999999999999</v>
        <stp/>
        <stp>##V3_BDPV12</stp>
        <stp>EURGBP Curncy</stp>
        <stp>LAST_PRICE</stp>
        <stp>[Crispin Spreadsheet.xlsx]Portfolio!R530C13</stp>
        <tr r="M530" s="2"/>
      </tp>
      <tp>
        <v>0.89085999999999999</v>
        <stp/>
        <stp>##V3_BDPV12</stp>
        <stp>EURGBP Curncy</stp>
        <stp>LAST_PRICE</stp>
        <stp>[Crispin Spreadsheet.xlsx]Portfolio!R500C13</stp>
        <tr r="M500" s="2"/>
      </tp>
      <tp>
        <v>0.89085999999999999</v>
        <stp/>
        <stp>##V3_BDPV12</stp>
        <stp>EURGBP Curncy</stp>
        <stp>LAST_PRICE</stp>
        <stp>[Crispin Spreadsheet.xlsx]Portfolio!R515C13</stp>
        <tr r="M515" s="2"/>
      </tp>
      <tp>
        <v>0.89085999999999999</v>
        <stp/>
        <stp>##V3_BDPV12</stp>
        <stp>EURGBP Curncy</stp>
        <stp>LAST_PRICE</stp>
        <stp>[Crispin Spreadsheet.xlsx]Portfolio!R514C13</stp>
        <tr r="M514" s="2"/>
      </tp>
      <tp>
        <v>0.89085999999999999</v>
        <stp/>
        <stp>##V3_BDPV12</stp>
        <stp>EURGBP Curncy</stp>
        <stp>LAST_PRICE</stp>
        <stp>[Crispin Spreadsheet.xlsx]Portfolio!R513C13</stp>
        <tr r="M513" s="2"/>
      </tp>
      <tp>
        <v>0.89085999999999999</v>
        <stp/>
        <stp>##V3_BDPV12</stp>
        <stp>EURGBP Curncy</stp>
        <stp>LAST_PRICE</stp>
        <stp>[Crispin Spreadsheet.xlsx]Portfolio!R549C13</stp>
        <tr r="M549" s="2"/>
      </tp>
      <tp>
        <v>0.89085999999999999</v>
        <stp/>
        <stp>##V3_BDPV12</stp>
        <stp>EURGBP Curncy</stp>
        <stp>LAST_PRICE</stp>
        <stp>[Crispin Spreadsheet.xlsx]Portfolio!R548C13</stp>
        <tr r="M548" s="2"/>
      </tp>
      <tp>
        <v>0.89085999999999999</v>
        <stp/>
        <stp>##V3_BDPV12</stp>
        <stp>EURGBP Curncy</stp>
        <stp>LAST_PRICE</stp>
        <stp>[Crispin Spreadsheet.xlsx]Portfolio!R543C13</stp>
        <tr r="M543" s="2"/>
      </tp>
      <tp>
        <v>0.89085999999999999</v>
        <stp/>
        <stp>##V3_BDPV12</stp>
        <stp>EURGBP Curncy</stp>
        <stp>LAST_PRICE</stp>
        <stp>[Crispin Spreadsheet.xlsx]Portfolio!R550C13</stp>
        <tr r="M550" s="2"/>
      </tp>
      <tp>
        <v>0.89085999999999999</v>
        <stp/>
        <stp>##V3_BDPV12</stp>
        <stp>EURGBP Curncy</stp>
        <stp>LAST_PRICE</stp>
        <stp>[Crispin Spreadsheet.xlsx]Portfolio!R425C13</stp>
        <tr r="M425" s="2"/>
      </tp>
      <tp>
        <v>0.89085999999999999</v>
        <stp/>
        <stp>##V3_BDPV12</stp>
        <stp>EURGBP Curncy</stp>
        <stp>LAST_PRICE</stp>
        <stp>[Crispin Spreadsheet.xlsx]Portfolio!R434C13</stp>
        <tr r="M434" s="2"/>
      </tp>
      <tp>
        <v>0.89085999999999999</v>
        <stp/>
        <stp>##V3_BDPV12</stp>
        <stp>EURGBP Curncy</stp>
        <stp>LAST_PRICE</stp>
        <stp>[Crispin Spreadsheet.xlsx]Portfolio!R465C13</stp>
        <tr r="M465" s="2"/>
      </tp>
      <tp>
        <v>0.89085999999999999</v>
        <stp/>
        <stp>##V3_BDPV12</stp>
        <stp>EURGBP Curncy</stp>
        <stp>LAST_PRICE</stp>
        <stp>[Crispin Spreadsheet.xlsx]Portfolio!R475C13</stp>
        <tr r="M475" s="2"/>
      </tp>
      <tp>
        <v>0.89085999999999999</v>
        <stp/>
        <stp>##V3_BDPV12</stp>
        <stp>EURGBP Curncy</stp>
        <stp>LAST_PRICE</stp>
        <stp>[Crispin Spreadsheet.xlsx]Portfolio!R473C13</stp>
        <tr r="M473" s="2"/>
      </tp>
      <tp>
        <v>0.89085999999999999</v>
        <stp/>
        <stp>##V3_BDPV12</stp>
        <stp>EURGBP Curncy</stp>
        <stp>LAST_PRICE</stp>
        <stp>[Crispin Spreadsheet.xlsx]Portfolio!R487C13</stp>
        <tr r="M487" s="2"/>
      </tp>
      <tp>
        <v>0.89085999999999999</v>
        <stp/>
        <stp>##V3_BDPV12</stp>
        <stp>EURGBP Curncy</stp>
        <stp>LAST_PRICE</stp>
        <stp>[Crispin Spreadsheet.xlsx]Portfolio!R486C13</stp>
        <tr r="M486" s="2"/>
      </tp>
      <tp>
        <v>0.89085999999999999</v>
        <stp/>
        <stp>##V3_BDPV12</stp>
        <stp>EURGBP Curncy</stp>
        <stp>LAST_PRICE</stp>
        <stp>[Crispin Spreadsheet.xlsx]Portfolio!R720C13</stp>
        <tr r="M720" s="2"/>
      </tp>
      <tp>
        <v>0.89085999999999999</v>
        <stp/>
        <stp>##V3_BDPV12</stp>
        <stp>EURGBP Curncy</stp>
        <stp>LAST_PRICE</stp>
        <stp>[Crispin Spreadsheet.xlsx]Portfolio!R717C13</stp>
        <tr r="M717" s="2"/>
      </tp>
      <tp>
        <v>0.89085999999999999</v>
        <stp/>
        <stp>##V3_BDPV12</stp>
        <stp>EURGBP Curncy</stp>
        <stp>LAST_PRICE</stp>
        <stp>[Crispin Spreadsheet.xlsx]Portfolio!R715C13</stp>
        <tr r="M715" s="2"/>
      </tp>
      <tp>
        <v>0.89085999999999999</v>
        <stp/>
        <stp>##V3_BDPV12</stp>
        <stp>EURGBP Curncy</stp>
        <stp>LAST_PRICE</stp>
        <stp>[Crispin Spreadsheet.xlsx]Portfolio!R711C13</stp>
        <tr r="M711" s="2"/>
      </tp>
      <tp>
        <v>0.89085999999999999</v>
        <stp/>
        <stp>##V3_BDPV12</stp>
        <stp>EURGBP Curncy</stp>
        <stp>LAST_PRICE</stp>
        <stp>[Crispin Spreadsheet.xlsx]Portfolio!R710C13</stp>
        <tr r="M710" s="2"/>
      </tp>
      <tp t="s">
        <v>BRL</v>
        <stp/>
        <stp>##V3_BDPV12</stp>
        <stp>SLCE3 BS Equity</stp>
        <stp>CRNCY</stp>
        <stp>[Crispin Spreadsheet.xlsx]Portfolio!R769C4</stp>
        <tr r="D769" s="2"/>
      </tp>
      <tp t="s">
        <v>TRY</v>
        <stp/>
        <stp>##V3_BDPV12</stp>
        <stp>GARAN TI Equity</stp>
        <stp>CRNCY</stp>
        <stp>[Crispin Spreadsheet.xlsx]Portfolio!R394C4</stp>
        <tr r="D394" s="2"/>
      </tp>
      <tp>
        <v>290</v>
        <stp/>
        <stp>##V3_BDPV12</stp>
        <stp>IBST LN Equity</stp>
        <stp>LAST_PRICE</stp>
        <stp>[Crispin Spreadsheet.xlsx]Portfolio!R471C7</stp>
        <tr r="G471" s="2"/>
      </tp>
      <tp>
        <v>179.11</v>
        <stp/>
        <stp>##V3_BDPV12</stp>
        <stp>WYNN US Equity</stp>
        <stp>LAST_PRICE</stp>
        <stp>[Crispin Spreadsheet.xlsx]Portfolio!R703C7</stp>
        <tr r="G703" s="2"/>
      </tp>
      <tp>
        <v>15.54</v>
        <stp/>
        <stp>##V3_BDPV12</stp>
        <stp>ZIL2 GY Equity</stp>
        <stp>LAST_PRICE</stp>
        <stp>[Crispin Spreadsheet.xlsx]Portfolio!R151C7</stp>
        <tr r="G151" s="2"/>
      </tp>
      <tp>
        <v>73.010000000000005</v>
        <stp/>
        <stp>##V3_BDPV12</stp>
        <stp>VSAT US Equity</stp>
        <stp>LAST_PRICE</stp>
        <stp>[Crispin Spreadsheet.xlsx]Portfolio!R699C7</stp>
        <tr r="G699" s="2"/>
      </tp>
      <tp t="s">
        <v>HKD</v>
        <stp/>
        <stp>##V3_BDPV12</stp>
        <stp>317 HK Equity</stp>
        <stp>CRNCY</stp>
        <stp>[Crispin Spreadsheet.xlsx]Portfolio!R194C4</stp>
        <tr r="D194" s="2"/>
      </tp>
      <tp>
        <v>67.819999999999993</v>
        <stp/>
        <stp>##V3_BDPV12</stp>
        <stp>BOSS GY Equity</stp>
        <stp>LAST_PRICE</stp>
        <stp>[Crispin Spreadsheet.xlsx]Portfolio!R157C7</stp>
        <tr r="G157" s="2"/>
      </tp>
      <tp>
        <v>586.79999999999995</v>
        <stp/>
        <stp>##V3_BDPV12</stp>
        <stp>OCDO LN Equity</stp>
        <stp>LAST_PRICE</stp>
        <stp>[Crispin Spreadsheet.xlsx]Portfolio!R510C7</stp>
        <tr r="G510" s="2"/>
      </tp>
      <tp t="s">
        <v>USD</v>
        <stp/>
        <stp>##V3_BDPV12</stp>
        <stp>AAL US Equity</stp>
        <stp>CRNCY</stp>
        <stp>[Crispin Spreadsheet.xlsx]Portfolio!R594C4</stp>
        <tr r="D594" s="2"/>
      </tp>
      <tp t="s">
        <v>EUR</v>
        <stp/>
        <stp>##V3_BDPV12</stp>
        <stp>SAVE FP Equity</stp>
        <stp>CRNCY</stp>
        <stp>[Crispin Spreadsheet.xlsx]Portfolio!R114C4</stp>
        <tr r="D114" s="2"/>
      </tp>
      <tp t="s">
        <v>USD</v>
        <stp/>
        <stp>##V3_BDPV12</stp>
        <stp>CAR US Equity</stp>
        <stp>CRNCY</stp>
        <stp>[Crispin Spreadsheet.xlsx]Portfolio!R734C4</stp>
        <tr r="D734" s="2"/>
      </tp>
      <tp t="s">
        <v>EUR</v>
        <stp/>
        <stp>##V3_BDPV12</stp>
        <stp>TKA GY Equity</stp>
        <stp>CRNCY</stp>
        <stp>[Crispin Spreadsheet.xlsx]Portfolio!R174C4</stp>
        <tr r="D174" s="2"/>
      </tp>
      <tp t="s">
        <v>GBp</v>
        <stp/>
        <stp>##V3_BDPV12</stp>
        <stp>PFG LN Equity</stp>
        <stp>CRNCY</stp>
        <stp>[Crispin Spreadsheet.xlsx]Portfolio!R524C4</stp>
        <tr r="D524" s="2"/>
      </tp>
      <tp t="s">
        <v>NOK</v>
        <stp/>
        <stp>##V3_BDPV12</stp>
        <stp>STL NO Equity</stp>
        <stp>CRNCY</stp>
        <stp>[Crispin Spreadsheet.xlsx]Portfolio!R314C4</stp>
        <tr r="D314" s="2"/>
      </tp>
      <tp t="s">
        <v>EUR</v>
        <stp/>
        <stp>##V3_BDPV12</stp>
        <stp>RYA LN Equity</stp>
        <stp>CRNCY</stp>
        <stp>[Crispin Spreadsheet.xlsx]Portfolio!R544C4</stp>
        <tr r="D544" s="2"/>
      </tp>
      <tp t="s">
        <v>GBp</v>
        <stp/>
        <stp>##V3_BDPV12</stp>
        <stp>RMV LN Equity</stp>
        <stp>CRNCY</stp>
        <stp>[Crispin Spreadsheet.xlsx]Portfolio!R534C4</stp>
        <tr r="D534" s="2"/>
      </tp>
      <tp t="s">
        <v>GBp</v>
        <stp/>
        <stp>##V3_BDPV12</stp>
        <stp>SLP LN Equity</stp>
        <stp>CRNCY</stp>
        <stp>[Crispin Spreadsheet.xlsx]Portfolio!R564C4</stp>
        <tr r="D564" s="2"/>
      </tp>
      <tp t="s">
        <v>GBp</v>
        <stp/>
        <stp>##V3_BDPV12</stp>
        <stp>SMS LN Equity</stp>
        <stp>CRNCY</stp>
        <stp>[Crispin Spreadsheet.xlsx]Portfolio!R554C4</stp>
        <tr r="D554" s="2"/>
      </tp>
      <tp t="s">
        <v>USD</v>
        <stp/>
        <stp>##V3_BDPV12</stp>
        <stp>TCS LI Equity</stp>
        <stp>CRNCY</stp>
        <stp>[Crispin Spreadsheet.xlsx]Portfolio!R774C4</stp>
        <tr r="D774" s="2"/>
      </tp>
      <tp>
        <v>7.28</v>
        <stp/>
        <stp>##V3_BDPV12</stp>
        <stp>BIRG ID Equity</stp>
        <stp>PX_YEST_CLOSE</stp>
        <stp>[Crispin Spreadsheet.xlsx]Portfolio!R210C6</stp>
        <tr r="F210" s="2"/>
      </tp>
      <tp t="s">
        <v>EUR</v>
        <stp/>
        <stp>##V3_BDPV12</stp>
        <stp>IDR SQ Equity</stp>
        <stp>CRNCY</stp>
        <stp>[Crispin Spreadsheet.xlsx]Portfolio!R344C4</stp>
        <tr r="D344" s="2"/>
      </tp>
      <tp t="s">
        <v>USD</v>
        <stp/>
        <stp>##V3_BDPV12</stp>
        <stp>NAV US Equity</stp>
        <stp>CRNCY</stp>
        <stp>[Crispin Spreadsheet.xlsx]Portfolio!R664C4</stp>
        <tr r="D664" s="2"/>
      </tp>
      <tp t="s">
        <v>GBp</v>
        <stp/>
        <stp>##V3_BDPV12</stp>
        <stp>WPP LN Equity</stp>
        <stp>CRNCY</stp>
        <stp>[Crispin Spreadsheet.xlsx]Portfolio!R584C4</stp>
        <tr r="D584" s="2"/>
      </tp>
      <tp t="s">
        <v>GBp</v>
        <stp/>
        <stp>##V3_BDPV12</stp>
        <stp>HAS LN Equity</stp>
        <stp>CRNCY</stp>
        <stp>[Crispin Spreadsheet.xlsx]Portfolio!R464C4</stp>
        <tr r="D464" s="2"/>
      </tp>
      <tp t="s">
        <v>GBp</v>
        <stp/>
        <stp>##V3_BDPV12</stp>
        <stp>ITM LN Equity</stp>
        <stp>CRNCY</stp>
        <stp>[Crispin Spreadsheet.xlsx]Portfolio!R484C4</stp>
        <tr r="D484" s="2"/>
      </tp>
      <tp t="s">
        <v>GBp</v>
        <stp/>
        <stp>##V3_BDPV12</stp>
        <stp>IMM LN Equity</stp>
        <stp>CRNCY</stp>
        <stp>[Crispin Spreadsheet.xlsx]Portfolio!R474C4</stp>
        <tr r="D474" s="2"/>
      </tp>
      <tp t="s">
        <v>USD</v>
        <stp/>
        <stp>##V3_BDPV12</stp>
        <stp>SJM US Equity</stp>
        <stp>CRNCY</stp>
        <stp>[Crispin Spreadsheet.xlsx]Portfolio!R644C4</stp>
        <tr r="D644" s="2"/>
      </tp>
      <tp t="s">
        <v>HUF</v>
        <stp/>
        <stp>##V3_BDPV12</stp>
        <stp>OTP HB Equity</stp>
        <stp>CRNCY</stp>
        <stp>[Crispin Spreadsheet.xlsx]Portfolio!R204C4</stp>
        <tr r="D204" s="2"/>
      </tp>
      <tp t="s">
        <v>GBp</v>
        <stp/>
        <stp>##V3_BDPV12</stp>
        <stp>KGF LN Equity</stp>
        <stp>CRNCY</stp>
        <stp>[Crispin Spreadsheet.xlsx]Portfolio!R494C4</stp>
        <tr r="D494" s="2"/>
      </tp>
      <tp>
        <v>403.4</v>
        <stp/>
        <stp>##V3_BDPV12</stp>
        <stp>ASHM LN Equity</stp>
        <stp>PX_YEST_CLOSE</stp>
        <stp>[Crispin Spreadsheet.xlsx]Portfolio!R733C6</stp>
        <tr r="F733" s="2"/>
      </tp>
      <tp t="s">
        <v>EUR</v>
        <stp/>
        <stp>##V3_BDPV12</stp>
        <stp>GBF GY Equity</stp>
        <stp>CRNCY</stp>
        <stp>[Crispin Spreadsheet.xlsx]Portfolio!R144C4</stp>
        <tr r="D144" s="2"/>
      </tp>
      <tp t="s">
        <v>GBp</v>
        <stp/>
        <stp>##V3_BDPV12</stp>
        <stp>MKS LN Equity</stp>
        <stp>CRNCY</stp>
        <stp>[Crispin Spreadsheet.xlsx]Portfolio!R504C4</stp>
        <tr r="D504" s="2"/>
      </tp>
      <tp t="s">
        <v>USD</v>
        <stp/>
        <stp>##V3_BDPV12</stp>
        <stp>WFT US Equity</stp>
        <stp>CRNCY</stp>
        <stp>[Crispin Spreadsheet.xlsx]Portfolio!R784C4</stp>
        <tr r="D784" s="2"/>
      </tp>
      <tp>
        <v>25.1</v>
        <stp/>
        <stp>##V3_BDPV12</stp>
        <stp>UN01 GY Equity</stp>
        <stp>LAST_PRICE</stp>
        <stp>[Crispin Spreadsheet.xlsx]Portfolio!R176C7</stp>
        <tr r="G176" s="2"/>
      </tp>
      <tp t="s">
        <v>GBp</v>
        <stp/>
        <stp>##V3_BDPV12</stp>
        <stp>AGY LN Equity</stp>
        <stp>CRNCY</stp>
        <stp>[Crispin Spreadsheet.xlsx]Portfolio!R404C4</stp>
        <tr r="D404" s="2"/>
      </tp>
      <tp t="s">
        <v>GBp</v>
        <stp/>
        <stp>##V3_BDPV12</stp>
        <stp>PSON LN Equity</stp>
        <stp>CRNCY</stp>
        <stp>[Crispin Spreadsheet.xlsx]Portfolio!R517C4</stp>
        <tr r="D517" s="2"/>
      </tp>
      <tp t="s">
        <v>GBp</v>
        <stp/>
        <stp>##V3_BDPV12</stp>
        <stp>BBY LN Equity</stp>
        <stp>CRNCY</stp>
        <stp>[Crispin Spreadsheet.xlsx]Portfolio!R414C4</stp>
        <tr r="D414" s="2"/>
      </tp>
      <tp t="s">
        <v>EUR</v>
        <stp/>
        <stp>##V3_BDPV12</stp>
        <stp>HEI GY Equity</stp>
        <stp>CRNCY</stp>
        <stp>[Crispin Spreadsheet.xlsx]Portfolio!R154C4</stp>
        <tr r="D154" s="2"/>
      </tp>
      <tp t="s">
        <v>NOK</v>
        <stp/>
        <stp>##V3_BDPV12</stp>
        <stp>FRO NO Equity</stp>
        <stp>CRNCY</stp>
        <stp>[Crispin Spreadsheet.xlsx]Portfolio!R744C4</stp>
        <tr r="D744" s="2"/>
      </tp>
      <tp t="s">
        <v>GBp</v>
        <stp/>
        <stp>##V3_BDPV12</stp>
        <stp>DEB LN Equity</stp>
        <stp>CRNCY</stp>
        <stp>[Crispin Spreadsheet.xlsx]Portfolio!R444C4</stp>
        <tr r="D444" s="2"/>
      </tp>
      <tp t="s">
        <v>EUR</v>
        <stp/>
        <stp>##V3_BDPV12</stp>
        <stp>ACE IM Equity</stp>
        <stp>CRNCY</stp>
        <stp>[Crispin Spreadsheet.xlsx]Portfolio!R214C4</stp>
        <tr r="D214" s="2"/>
      </tp>
      <tp>
        <v>23.05</v>
        <stp/>
        <stp>##V3_BDPV12</stp>
        <stp>ABBN SW Equity</stp>
        <stp>PX_YEST_CLOSE</stp>
        <stp>[Crispin Spreadsheet.xlsx]Portfolio!R373C6</stp>
        <tr r="F373" s="2"/>
      </tp>
      <tp t="s">
        <v>USD</v>
        <stp/>
        <stp>##V3_BDPV12</stp>
        <stp>SNAP US Equity</stp>
        <stp>CRNCY</stp>
        <stp>[Crispin Spreadsheet.xlsx]Portfolio!R684C4</stp>
        <tr r="D684" s="2"/>
      </tp>
      <tp t="s">
        <v>GBp</v>
        <stp/>
        <stp>##V3_BDPV12</stp>
        <stp>FTC LN Equity</stp>
        <stp>CRNCY</stp>
        <stp>[Crispin Spreadsheet.xlsx]Portfolio!R454C4</stp>
        <tr r="D454" s="2"/>
      </tp>
      <tp t="s">
        <v>SEK</v>
        <stp/>
        <stp>##V3_BDPV12</stp>
        <stp>SKAB SS Equity</stp>
        <stp>CRNCY</stp>
        <stp>[Crispin Spreadsheet.xlsx]Portfolio!R364C4</stp>
        <tr r="D364" s="2"/>
      </tp>
      <tp>
        <v>60.5</v>
        <stp/>
        <stp>##V3_BDPV12</stp>
        <stp>TOD IM Equity</stp>
        <stp>LAST_PRICE</stp>
        <stp>[Crispin Spreadsheet.xlsx]Portfolio!R230C7</stp>
        <tr r="G230" s="2"/>
      </tp>
      <tp>
        <v>86.55</v>
        <stp/>
        <stp>##V3_BDPV12</stp>
        <stp>BB FP Equity</stp>
        <stp>LAST_PRICE</stp>
        <stp>[Crispin Spreadsheet.xlsx]Portfolio!R119C7</stp>
        <tr r="G119" s="2"/>
      </tp>
      <tp>
        <v>7.26</v>
        <stp/>
        <stp>##V3_BDPV12</stp>
        <stp>POG LN Equity</stp>
        <stp>LAST_PRICE</stp>
        <stp>[Crispin Spreadsheet.xlsx]Portfolio!R521C7</stp>
        <tr r="G521" s="2"/>
      </tp>
      <tp>
        <v>3260</v>
        <stp/>
        <stp>##V3_BDPV12</stp>
        <stp>SHP LN Equity</stp>
        <stp>LAST_PRICE</stp>
        <stp>[Crispin Spreadsheet.xlsx]Portfolio!R552C7</stp>
        <tr r="G552" s="2"/>
      </tp>
      <tp>
        <v>20.05</v>
        <stp/>
        <stp>##V3_BDPV12</stp>
        <stp>HTZ US Equity</stp>
        <stp>LAST_PRICE</stp>
        <stp>[Crispin Spreadsheet.xlsx]Portfolio!R640C7</stp>
        <tr r="G640" s="2"/>
      </tp>
      <tp>
        <v>27.67</v>
        <stp/>
        <stp>##V3_BDPV12</stp>
        <stp>NWL US Equity</stp>
        <stp>LAST_PRICE</stp>
        <stp>[Crispin Spreadsheet.xlsx]Portfolio!R666C7</stp>
        <tr r="G666" s="2"/>
      </tp>
      <tp>
        <v>180.3</v>
        <stp/>
        <stp>##V3_BDPV12</stp>
        <stp>TEL NO Equity</stp>
        <stp>LAST_PRICE</stp>
        <stp>[Crispin Spreadsheet.xlsx]Portfolio!R317C7</stp>
        <tr r="G317" s="2"/>
      </tp>
      <tp>
        <v>78.349999999999994</v>
        <stp/>
        <stp>##V3_BDPV12</stp>
        <stp>VEC LN Equity</stp>
        <stp>LAST_PRICE</stp>
        <stp>[Crispin Spreadsheet.xlsx]Portfolio!R577C7</stp>
        <tr r="G577" s="2"/>
      </tp>
      <tp>
        <v>17.135999999999999</v>
        <stp/>
        <stp>##V3_BDPV12</stp>
        <stp>UCG IM Equity</stp>
        <stp>LAST_PRICE</stp>
        <stp>[Crispin Spreadsheet.xlsx]Portfolio!R231C7</stp>
        <tr r="G231" s="2"/>
      </tp>
      <tp>
        <v>3.367</v>
        <stp/>
        <stp>##V3_BDPV12</stp>
        <stp>MS IM Equity</stp>
        <stp>LAST_PRICE</stp>
        <stp>[Crispin Spreadsheet.xlsx]Portfolio!R226C7</stp>
        <tr r="G226" s="2"/>
      </tp>
      <tp>
        <v>32.799999999999997</v>
        <stp/>
        <stp>##V3_BDPV12</stp>
        <stp>IF IM Equity</stp>
        <stp>LAST_PRICE</stp>
        <stp>[Crispin Spreadsheet.xlsx]Portfolio!R216C7</stp>
        <tr r="G216" s="2"/>
      </tp>
      <tp>
        <v>19.204999999999998</v>
        <stp/>
        <stp>##V3_BDPV12</stp>
        <stp>UG FP Equity</stp>
        <stp>LAST_PRICE</stp>
        <stp>[Crispin Spreadsheet.xlsx]Portfolio!R109C7</stp>
        <tr r="G109" s="2"/>
      </tp>
      <tp>
        <v>265.10000000000002</v>
        <stp/>
        <stp>##V3_BDPV12</stp>
        <stp>RTO LN Equity</stp>
        <stp>LAST_PRICE</stp>
        <stp>[Crispin Spreadsheet.xlsx]Portfolio!R533C7</stp>
        <tr r="G533" s="2"/>
      </tp>
      <tp>
        <v>66.989999999999995</v>
        <stp/>
        <stp>##V3_BDPV12</stp>
        <stp>KHC US Equity</stp>
        <stp>LAST_PRICE</stp>
        <stp>[Crispin Spreadsheet.xlsx]Portfolio!R753C7</stp>
        <tr r="G753" s="2"/>
      </tp>
      <tp>
        <v>11.97</v>
        <stp/>
        <stp>##V3_BDPV12</stp>
        <stp>AMD US Equity</stp>
        <stp>LAST_PRICE</stp>
        <stp>[Crispin Spreadsheet.xlsx]Portfolio!R589C7</stp>
        <tr r="G589" s="2"/>
      </tp>
      <tp>
        <v>11.77</v>
        <stp/>
        <stp>##V3_BDPV12</stp>
        <stp>SGL GY Equity</stp>
        <stp>LAST_PRICE</stp>
        <stp>[Crispin Spreadsheet.xlsx]Portfolio!R169C7</stp>
        <tr r="G169" s="2"/>
      </tp>
      <tp>
        <v>149.99</v>
        <stp/>
        <stp>##V3_BDPV12</stp>
        <stp>ALV US Equity</stp>
        <stp>LAST_PRICE</stp>
        <stp>[Crispin Spreadsheet.xlsx]Portfolio!R599C7</stp>
        <tr r="G599" s="2"/>
      </tp>
      <tp>
        <v>23.42</v>
        <stp/>
        <stp>##V3_BDPV12</stp>
        <stp>SDF GY Equity</stp>
        <stp>LAST_PRICE</stp>
        <stp>[Crispin Spreadsheet.xlsx]Portfolio!R159C7</stp>
        <tr r="G159" s="2"/>
      </tp>
      <tp>
        <v>3.4910000000000001</v>
        <stp/>
        <stp>##V3_BDPV12</stp>
        <stp>SPM IM Equity</stp>
        <stp>LAST_PRICE</stp>
        <stp>[Crispin Spreadsheet.xlsx]Portfolio!R227C7</stp>
        <tr r="G227" s="2"/>
      </tp>
      <tp>
        <v>3.08</v>
        <stp/>
        <stp>##V3_BDPV12</stp>
        <stp>MTS AU Equity</stp>
        <stp>PX_YEST_CLOSE</stp>
        <stp>[Crispin Spreadsheet.xlsx]Portfolio!R17C6</stp>
        <tr r="F17" s="2"/>
      </tp>
      <tp>
        <v>62.49</v>
        <stp/>
        <stp>##V3_BDPV12</stp>
        <stp>BNP FP Equity</stp>
        <stp>PX_YEST_CLOSE</stp>
        <stp>[Crispin Spreadsheet.xlsx]Portfolio!R84C6</stp>
        <tr r="F84" s="2"/>
      </tp>
      <tp>
        <v>26.71</v>
        <stp/>
        <stp>##V3_BDPV12</stp>
        <stp>WOW AU Equity</stp>
        <stp>PX_YEST_CLOSE</stp>
        <stp>[Crispin Spreadsheet.xlsx]Portfolio!R23C6</stp>
        <tr r="F23" s="2"/>
      </tp>
      <tp>
        <v>28.58</v>
        <stp/>
        <stp>##V3_BDPV12</stp>
        <stp>EDEN FP Equity</stp>
        <stp>PX_YEST_CLOSE</stp>
        <stp>[Crispin Spreadsheet.xlsx]Portfolio!R94C6</stp>
        <tr r="F94" s="2"/>
      </tp>
      <tp t="s">
        <v>EUR</v>
        <stp/>
        <stp>##V3_BDPV12</stp>
        <stp>ONTEX BB Equity</stp>
        <stp>CRNCY</stp>
        <stp>[Crispin Spreadsheet.xlsx]Portfolio!R34C4</stp>
        <tr r="D34" s="2"/>
      </tp>
      <tp>
        <v>329.1</v>
        <stp/>
        <stp>##V3_BDPV12</stp>
        <stp>TSLA US Equity</stp>
        <stp>LAST_PRICE</stp>
        <stp>[Crispin Spreadsheet.xlsx]Portfolio!R688C7</stp>
        <tr r="G688" s="2"/>
      </tp>
      <tp t="s">
        <v>HKD</v>
        <stp/>
        <stp>##V3_BDPV12</stp>
        <stp>388 HK Equity</stp>
        <stp>CRNCY</stp>
        <stp>[Crispin Spreadsheet.xlsx]Portfolio!R195C4</stp>
        <tr r="D195" s="2"/>
      </tp>
      <tp>
        <v>44.63</v>
        <stp/>
        <stp>##V3_BDPV12</stp>
        <stp>CRUS US Equity</stp>
        <stp>LAST_PRICE</stp>
        <stp>[Crispin Spreadsheet.xlsx]Portfolio!R739C7</stp>
        <tr r="G739" s="2"/>
      </tp>
      <tp>
        <v>11.03</v>
        <stp/>
        <stp>##V3_BDPV12</stp>
        <stp>CNHI IM Equity</stp>
        <stp>LAST_PRICE</stp>
        <stp>[Crispin Spreadsheet.xlsx]Portfolio!R219C7</stp>
        <tr r="G219" s="2"/>
      </tp>
      <tp>
        <v>0.55000000000000004</v>
        <stp/>
        <stp>##V3_BDPV12</stp>
        <stp>GEDI IM Equity</stp>
        <stp>PX_YEST_CLOSE</stp>
        <stp>[Crispin Spreadsheet.xlsx]Portfolio!R224C6</stp>
        <tr r="F224" s="2"/>
      </tp>
      <tp t="s">
        <v>EUR</v>
        <stp/>
        <stp>##V3_BDPV12</stp>
        <stp>RHM GY Equity</stp>
        <stp>CRNCY</stp>
        <stp>[Crispin Spreadsheet.xlsx]Portfolio!R165C4</stp>
        <tr r="D165" s="2"/>
      </tp>
      <tp>
        <v>4261.5</v>
        <stp/>
        <stp>##V3_BDPV12</stp>
        <stp>BATS LN Equity</stp>
        <stp>PX_YEST_CLOSE</stp>
        <stp>[Crispin Spreadsheet.xlsx]Portfolio!R421C6</stp>
        <tr r="F421" s="2"/>
      </tp>
      <tp t="s">
        <v>USD</v>
        <stp/>
        <stp>##V3_BDPV12</stp>
        <stp>CNA US Equity</stp>
        <stp>CRNCY</stp>
        <stp>[Crispin Spreadsheet.xlsx]Portfolio!R615C4</stp>
        <tr r="D615" s="2"/>
      </tp>
      <tp t="s">
        <v>USD</v>
        <stp/>
        <stp>##V3_BDPV12</stp>
        <stp>BID US Equity</stp>
        <stp>CRNCY</stp>
        <stp>[Crispin Spreadsheet.xlsx]Portfolio!R685C4</stp>
        <tr r="D685" s="2"/>
      </tp>
      <tp t="s">
        <v>CHF</v>
        <stp/>
        <stp>##V3_BDPV12</stp>
        <stp>CFR SW Equity</stp>
        <stp>CRNCY</stp>
        <stp>[Crispin Spreadsheet.xlsx]Portfolio!R375C4</stp>
        <tr r="D375" s="2"/>
      </tp>
      <tp t="s">
        <v>USD</v>
        <stp/>
        <stp>##V3_BDPV12</stp>
        <stp>EOG US Equity</stp>
        <stp>CRNCY</stp>
        <stp>[Crispin Spreadsheet.xlsx]Portfolio!R625C4</stp>
        <tr r="D625" s="2"/>
      </tp>
      <tp t="s">
        <v>USD</v>
        <stp/>
        <stp>##V3_BDPV12</stp>
        <stp>GGP US Equity</stp>
        <stp>CRNCY</stp>
        <stp>[Crispin Spreadsheet.xlsx]Portfolio!R745C4</stp>
        <tr r="D745" s="2"/>
      </tp>
      <tp t="s">
        <v>USD</v>
        <stp/>
        <stp>##V3_BDPV12</stp>
        <stp>GGP US Equity</stp>
        <stp>CRNCY</stp>
        <stp>[Crispin Spreadsheet.xlsx]Portfolio!R635C4</stp>
        <tr r="D635" s="2"/>
      </tp>
      <tp t="s">
        <v>DKK</v>
        <stp/>
        <stp>##V3_BDPV12</stp>
        <stp>WDH DC Equity</stp>
        <stp>CRNCY</stp>
        <stp>[Crispin Spreadsheet.xlsx]Portfolio!R785C4</stp>
        <tr r="D785" s="2"/>
      </tp>
      <tp t="s">
        <v>USD</v>
        <stp/>
        <stp>##V3_BDPV12</stp>
        <stp>SMSN LI Equity</stp>
        <stp>CRNCY</stp>
        <stp>[Crispin Spreadsheet.xlsx]Portfolio!R545C4</stp>
        <tr r="D545" s="2"/>
      </tp>
      <tp t="s">
        <v>GBp</v>
        <stp/>
        <stp>##V3_BDPV12</stp>
        <stp>PRU LN Equity</stp>
        <stp>CRNCY</stp>
        <stp>[Crispin Spreadsheet.xlsx]Portfolio!R525C4</stp>
        <tr r="D525" s="2"/>
      </tp>
      <tp t="s">
        <v>NOK</v>
        <stp/>
        <stp>##V3_BDPV12</stp>
        <stp>STB NO Equity</stp>
        <stp>CRNCY</stp>
        <stp>[Crispin Spreadsheet.xlsx]Portfolio!R315C4</stp>
        <tr r="D315" s="2"/>
      </tp>
      <tp t="s">
        <v>GBp</v>
        <stp/>
        <stp>##V3_BDPV12</stp>
        <stp>RIO LN Equity</stp>
        <stp>CRNCY</stp>
        <stp>[Crispin Spreadsheet.xlsx]Portfolio!R535C4</stp>
        <tr r="D535" s="2"/>
      </tp>
      <tp>
        <v>97.1</v>
        <stp/>
        <stp>##V3_BDPV12</stp>
        <stp>BAYN GY Equity</stp>
        <stp>PX_YEST_CLOSE</stp>
        <stp>[Crispin Spreadsheet.xlsx]Portfolio!R141C6</stp>
        <tr r="F141" s="2"/>
      </tp>
      <tp t="s">
        <v>GBp</v>
        <stp/>
        <stp>##V3_BDPV12</stp>
        <stp>SN/ LN Equity</stp>
        <stp>CRNCY</stp>
        <stp>[Crispin Spreadsheet.xlsx]Portfolio!R555C4</stp>
        <tr r="D555" s="2"/>
      </tp>
      <tp t="s">
        <v>USD</v>
        <stp/>
        <stp>##V3_BDPV12</stp>
        <stp>JPM US Equity</stp>
        <stp>CRNCY</stp>
        <stp>[Crispin Spreadsheet.xlsx]Portfolio!R645C4</stp>
        <tr r="D645" s="2"/>
      </tp>
      <tp>
        <v>23.2</v>
        <stp/>
        <stp>##V3_BDPV12</stp>
        <stp>ARYN SW Equity</stp>
        <stp>PX_YEST_CLOSE</stp>
        <stp>[Crispin Spreadsheet.xlsx]Portfolio!R732C6</stp>
        <tr r="F732" s="2"/>
      </tp>
      <tp t="s">
        <v>EUR</v>
        <stp/>
        <stp>##V3_BDPV12</stp>
        <stp>ITX SQ Equity</stp>
        <stp>CRNCY</stp>
        <stp>[Crispin Spreadsheet.xlsx]Portfolio!R345C4</stp>
        <tr r="D345" s="2"/>
      </tp>
      <tp t="s">
        <v>EUR</v>
        <stp/>
        <stp>##V3_BDPV12</stp>
        <stp>CBK GY Equity</stp>
        <stp>CRNCY</stp>
        <stp>[Crispin Spreadsheet.xlsx]Portfolio!R145C4</stp>
        <tr r="D145" s="2"/>
      </tp>
      <tp t="s">
        <v>GBp</v>
        <stp/>
        <stp>##V3_BDPV12</stp>
        <stp>ITV LN Equity</stp>
        <stp>CRNCY</stp>
        <stp>[Crispin Spreadsheet.xlsx]Portfolio!R485C4</stp>
        <tr r="D485" s="2"/>
      </tp>
      <tp>
        <v>5.0999999999999997E-2</v>
        <stp/>
        <stp>##V3_BDPV12</stp>
        <stp>ENRO SS Equity</stp>
        <stp>PX_YEST_CLOSE</stp>
        <stp>[Crispin Spreadsheet.xlsx]Portfolio!R356C6</stp>
        <tr r="F356" s="2"/>
      </tp>
      <tp t="s">
        <v>EUR</v>
        <stp/>
        <stp>##V3_BDPV12</stp>
        <stp>ADS GY Equity</stp>
        <stp>CRNCY</stp>
        <stp>[Crispin Spreadsheet.xlsx]Portfolio!R135C4</stp>
        <tr r="D135" s="2"/>
      </tp>
      <tp>
        <v>41.48</v>
        <stp/>
        <stp>##V3_BDPV12</stp>
        <stp>APAM NA Equity</stp>
        <stp>PX_YEST_CLOSE</stp>
        <stp>[Crispin Spreadsheet.xlsx]Portfolio!R292C6</stp>
        <tr r="F292" s="2"/>
      </tp>
      <tp t="s">
        <v>USD</v>
        <stp/>
        <stp>##V3_BDPV12</stp>
        <stp>RDC US Equity</stp>
        <stp>CRNCY</stp>
        <stp>[Crispin Spreadsheet.xlsx]Portfolio!R765C4</stp>
        <tr r="D765" s="2"/>
      </tp>
      <tp>
        <v>1239.5</v>
        <stp/>
        <stp>##V3_BDPV12</stp>
        <stp>ALIV SS Equity</stp>
        <stp>PX_YEST_CLOSE</stp>
        <stp>[Crispin Spreadsheet.xlsx]Portfolio!R352C6</stp>
        <tr r="F352" s="2"/>
      </tp>
      <tp t="s">
        <v>EUR</v>
        <stp/>
        <stp>##V3_BDPV12</stp>
        <stp>ISP IM Equity</stp>
        <stp>CRNCY</stp>
        <stp>[Crispin Spreadsheet.xlsx]Portfolio!R225C4</stp>
        <tr r="D225" s="2"/>
      </tp>
      <tp t="s">
        <v>USD</v>
        <stp/>
        <stp>##V3_BDPV12</stp>
        <stp>URI US Equity</stp>
        <stp>CRNCY</stp>
        <stp>[Crispin Spreadsheet.xlsx]Portfolio!R695C4</stp>
        <tr r="D695" s="2"/>
      </tp>
      <tp t="s">
        <v>EUR</v>
        <stp/>
        <stp>##V3_BDPV12</stp>
        <stp>FTI FP Equity</stp>
        <stp>CRNCY</stp>
        <stp>[Crispin Spreadsheet.xlsx]Portfolio!R775C4</stp>
        <tr r="D775" s="2"/>
      </tp>
      <tp t="s">
        <v>GBp</v>
        <stp/>
        <stp>##V3_BDPV12</stp>
        <stp>LCL LN Equity</stp>
        <stp>CRNCY</stp>
        <stp>[Crispin Spreadsheet.xlsx]Portfolio!R495C4</stp>
        <tr r="D495" s="2"/>
      </tp>
      <tp t="s">
        <v>GBp</v>
        <stp/>
        <stp>##V3_BDPV12</stp>
        <stp>MRO LN Equity</stp>
        <stp>CRNCY</stp>
        <stp>[Crispin Spreadsheet.xlsx]Portfolio!R505C4</stp>
        <tr r="D505" s="2"/>
      </tp>
      <tp>
        <v>338.08</v>
        <stp/>
        <stp>##V3_BDPV12</stp>
        <stp>CACC US Equity</stp>
        <stp>PX_YEST_CLOSE</stp>
        <stp>[Crispin Spreadsheet.xlsx]Portfolio!R740C6</stp>
        <tr r="F740" s="2"/>
      </tp>
      <tp t="s">
        <v>GBp</v>
        <stp/>
        <stp>##V3_BDPV12</stp>
        <stp>AAL LN Equity</stp>
        <stp>CRNCY</stp>
        <stp>[Crispin Spreadsheet.xlsx]Portfolio!R405C4</stp>
        <tr r="D405" s="2"/>
      </tp>
      <tp t="s">
        <v>GBp</v>
        <stp/>
        <stp>##V3_BDPV12</stp>
        <stp>TSTR LN Equity</stp>
        <stp>CRNCY</stp>
        <stp>[Crispin Spreadsheet.xlsx]Portfolio!R572C4</stp>
        <tr r="D572" s="2"/>
      </tp>
      <tp t="s">
        <v>GBp</v>
        <stp/>
        <stp>##V3_BDPV12</stp>
        <stp>BKG LN Equity</stp>
        <stp>CRNCY</stp>
        <stp>[Crispin Spreadsheet.xlsx]Portfolio!R735C4</stp>
        <tr r="D735" s="2"/>
      </tp>
      <tp t="s">
        <v>EUR</v>
        <stp/>
        <stp>##V3_BDPV12</stp>
        <stp>HEN GY Equity</stp>
        <stp>CRNCY</stp>
        <stp>[Crispin Spreadsheet.xlsx]Portfolio!R155C4</stp>
        <tr r="D155" s="2"/>
      </tp>
      <tp t="s">
        <v>GBp</v>
        <stp/>
        <stp>##V3_BDPV12</stp>
        <stp>CIR LN Equity</stp>
        <stp>CRNCY</stp>
        <stp>[Crispin Spreadsheet.xlsx]Portfolio!R435C4</stp>
        <tr r="D435" s="2"/>
      </tp>
      <tp t="s">
        <v>EUR</v>
        <stp/>
        <stp>##V3_BDPV12</stp>
        <stp>FUR NA Equity</stp>
        <stp>CRNCY</stp>
        <stp>[Crispin Spreadsheet.xlsx]Portfolio!R295C4</stp>
        <tr r="D295" s="2"/>
      </tp>
      <tp t="s">
        <v>GBp</v>
        <stp/>
        <stp>##V3_BDPV12</stp>
        <stp>DGE LN Equity</stp>
        <stp>CRNCY</stp>
        <stp>[Crispin Spreadsheet.xlsx]Portfolio!R445C4</stp>
        <tr r="D445" s="2"/>
      </tp>
      <tp t="s">
        <v>GBp</v>
        <stp/>
        <stp>##V3_BDPV12</stp>
        <stp>FGP LN Equity</stp>
        <stp>CRNCY</stp>
        <stp>[Crispin Spreadsheet.xlsx]Portfolio!R455C4</stp>
        <tr r="D455" s="2"/>
      </tp>
      <tp t="s">
        <v>SEK</v>
        <stp/>
        <stp>##V3_BDPV12</stp>
        <stp>SKFB SS Equity</stp>
        <stp>CRNCY</stp>
        <stp>[Crispin Spreadsheet.xlsx]Portfolio!R365C4</stp>
        <tr r="D365" s="2"/>
      </tp>
      <tp t="s">
        <v>EUR</v>
        <stp/>
        <stp>##V3_BDPV12</stp>
        <stp>BGN IM Equity</stp>
        <stp>CRNCY</stp>
        <stp>[Crispin Spreadsheet.xlsx]Portfolio!R215C4</stp>
        <tr r="D215" s="2"/>
      </tp>
      <tp>
        <v>3414</v>
        <stp/>
        <stp>##V3_BDPV12</stp>
        <stp>VGA Index</stp>
        <stp>LAST_PRICE</stp>
        <stp>[Crispin Spreadsheet.xlsx]Portfolio!R76C7</stp>
        <tr r="G76" s="2"/>
      </tp>
      <tp>
        <v>1336</v>
        <stp/>
        <stp>##V3_BDPV12</stp>
        <stp>SKY LN Equity</stp>
        <stp>LAST_PRICE</stp>
        <stp>[Crispin Spreadsheet.xlsx]Portfolio!R553C7</stp>
        <tr r="G553" s="2"/>
      </tp>
      <tp>
        <v>22.9</v>
        <stp/>
        <stp>##V3_BDPV12</stp>
        <stp>TCS LI Equity</stp>
        <stp>LAST_PRICE</stp>
        <stp>[Crispin Spreadsheet.xlsx]Portfolio!R774C7</stp>
        <tr r="G774" s="2"/>
      </tp>
      <tp>
        <v>482</v>
        <stp/>
        <stp>##V3_BDPV12</stp>
        <stp>PFC LN Equity</stp>
        <stp>LAST_PRICE</stp>
        <stp>[Crispin Spreadsheet.xlsx]Portfolio!R520C7</stp>
        <tr r="G520" s="2"/>
      </tp>
      <tp>
        <v>25.84</v>
        <stp/>
        <stp>##V3_BDPV12</stp>
        <stp>PGS NO Equity</stp>
        <stp>LAST_PRICE</stp>
        <stp>[Crispin Spreadsheet.xlsx]Portfolio!R312C7</stp>
        <tr r="G312" s="2"/>
      </tp>
      <tp>
        <v>134.19999999999999</v>
        <stp/>
        <stp>##V3_BDPV12</stp>
        <stp>RI FP Equity</stp>
        <stp>LAST_PRICE</stp>
        <stp>[Crispin Spreadsheet.xlsx]Portfolio!R108C7</stp>
        <tr r="G108" s="2"/>
      </tp>
      <tp>
        <v>97.64</v>
        <stp/>
        <stp>##V3_BDPV12</stp>
        <stp>NDA SS Equity</stp>
        <stp>LAST_PRICE</stp>
        <stp>[Crispin Spreadsheet.xlsx]Portfolio!R361C7</stp>
        <tr r="G361" s="2"/>
      </tp>
      <tp>
        <v>69.64</v>
        <stp/>
        <stp>##V3_BDPV12</stp>
        <stp>K US Equity</stp>
        <stp>LAST_PRICE</stp>
        <stp>[Crispin Spreadsheet.xlsx]Portfolio!R647C7</stp>
        <tr r="G647" s="2"/>
      </tp>
      <tp>
        <v>4.4489999999999998</v>
        <stp/>
        <stp>##V3_BDPV12</stp>
        <stp>VK FP Equity</stp>
        <stp>LAST_PRICE</stp>
        <stp>[Crispin Spreadsheet.xlsx]Portfolio!R128C7</stp>
        <tr r="G128" s="2"/>
      </tp>
      <tp>
        <v>87.99</v>
        <stp/>
        <stp>##V3_BDPV12</stp>
        <stp>SAP GY Equity</stp>
        <stp>LAST_PRICE</stp>
        <stp>[Crispin Spreadsheet.xlsx]Portfolio!R168C7</stp>
        <tr r="G168" s="2"/>
      </tp>
      <tp>
        <v>17.75</v>
        <stp/>
        <stp>##V3_BDPV12</stp>
        <stp>RPT LN Equity</stp>
        <stp>LAST_PRICE</stp>
        <stp>[Crispin Spreadsheet.xlsx]Portfolio!R532C7</stp>
        <tr r="G532" s="2"/>
      </tp>
      <tp>
        <v>1215</v>
        <stp/>
        <stp>##V3_BDPV12</stp>
        <stp>WPP LN Equity</stp>
        <stp>LAST_PRICE</stp>
        <stp>[Crispin Spreadsheet.xlsx]Portfolio!R787C7</stp>
        <tr r="G787" s="2"/>
      </tp>
      <tp>
        <v>8.2535000000000007</v>
        <stp/>
        <stp>##V3_BDPV12</stp>
        <stp>USDSEK Curncy</stp>
        <stp>LAST_PRICE</stp>
        <stp>[Crispin Spreadsheet.xlsx]Portfolio!R718C7</stp>
        <tr r="G718" s="2"/>
      </tp>
      <tp>
        <v>636</v>
        <stp/>
        <stp>##V3_BDPV12</stp>
        <stp>RSA LN Equity</stp>
        <stp>LAST_PRICE</stp>
        <stp>[Crispin Spreadsheet.xlsx]Portfolio!R542C7</stp>
        <tr r="G542" s="2"/>
      </tp>
      <tp>
        <v>143.53125</v>
        <stp/>
        <stp>##V3_BDPV12</stp>
        <stp>USM8 Comdty</stp>
        <stp>LAST_PRICE</stp>
        <stp>[Crispin Spreadsheet.xlsx]Portfolio!R712C7</stp>
        <tr r="G712" s="2"/>
      </tp>
      <tp>
        <v>33.119999999999997</v>
        <stp/>
        <stp>##V3_BDPV12</stp>
        <stp>FWONK US Equity</stp>
        <stp>PX_YEST_CLOSE</stp>
        <stp>[Crispin Spreadsheet.xlsx]Portfolio!R755C6</stp>
        <tr r="F755" s="2"/>
      </tp>
      <tp>
        <v>33.119999999999997</v>
        <stp/>
        <stp>##V3_BDPV12</stp>
        <stp>FWONK US Equity</stp>
        <stp>PX_YEST_CLOSE</stp>
        <stp>[Crispin Spreadsheet.xlsx]Portfolio!R655C6</stp>
        <tr r="F655" s="2"/>
      </tp>
      <tp>
        <v>185.5</v>
        <stp/>
        <stp>##V3_BDPV12</stp>
        <stp>ASSAB SS Equity</stp>
        <stp>PX_YEST_CLOSE</stp>
        <stp>[Crispin Spreadsheet.xlsx]Portfolio!R351C6</stp>
        <tr r="F351" s="2"/>
      </tp>
      <tp t="s">
        <v>AUD</v>
        <stp/>
        <stp>##V3_BDPV12</stp>
        <stp>MLX AU Equity</stp>
        <stp>CRNCY</stp>
        <stp>[Crispin Spreadsheet.xlsx]Portfolio!R16C4</stp>
        <tr r="D16" s="2"/>
      </tp>
      <tp>
        <v>15.54</v>
        <stp/>
        <stp>##V3_BDPV12</stp>
        <stp>ZIL2 GY Equity</stp>
        <stp>LAST_PRICE</stp>
        <stp>[Crispin Spreadsheet.xlsx]Portfolio!R743C7</stp>
        <tr r="G743" s="2"/>
      </tp>
      <tp>
        <v>87.8</v>
        <stp/>
        <stp>##V3_BDPV12</stp>
        <stp>HEIA NA Equity</stp>
        <stp>LAST_PRICE</stp>
        <stp>[Crispin Spreadsheet.xlsx]Portfolio!R296C7</stp>
        <tr r="G296" s="2"/>
      </tp>
      <tp t="s">
        <v>USD</v>
        <stp/>
        <stp>##V3_BDPV12</stp>
        <stp>AXP US Equity</stp>
        <stp>CRNCY</stp>
        <stp>[Crispin Spreadsheet.xlsx]Portfolio!R596C4</stp>
        <tr r="D596" s="2"/>
      </tp>
      <tp t="s">
        <v>EUR</v>
        <stp/>
        <stp>##V3_BDPV12</stp>
        <stp>SCR FP Equity</stp>
        <stp>CRNCY</stp>
        <stp>[Crispin Spreadsheet.xlsx]Portfolio!R116C4</stp>
        <tr r="D116" s="2"/>
      </tp>
      <tp t="s">
        <v>EUR</v>
        <stp/>
        <stp>##V3_BDPV12</stp>
        <stp>RHK GY Equity</stp>
        <stp>CRNCY</stp>
        <stp>[Crispin Spreadsheet.xlsx]Portfolio!R166C4</stp>
        <tr r="D166" s="2"/>
      </tp>
      <tp t="s">
        <v>USD</v>
        <stp/>
        <stp>##V3_BDPV12</stp>
        <stp>CAT US Equity</stp>
        <stp>CRNCY</stp>
        <stp>[Crispin Spreadsheet.xlsx]Portfolio!R606C4</stp>
        <tr r="D606" s="2"/>
      </tp>
      <tp>
        <v>29.3</v>
        <stp/>
        <stp>##V3_BDPV12</stp>
        <stp>FCCN LN Equity</stp>
        <stp>PX_YEST_CLOSE</stp>
        <stp>[Crispin Spreadsheet.xlsx]Portfolio!R456C6</stp>
        <tr r="F456" s="2"/>
      </tp>
      <tp t="s">
        <v>EUR</v>
        <stp/>
        <stp>##V3_BDPV12</stp>
        <stp>WDI GY Equity</stp>
        <stp>CRNCY</stp>
        <stp>[Crispin Spreadsheet.xlsx]Portfolio!R786C4</stp>
        <tr r="D786" s="2"/>
      </tp>
      <tp t="s">
        <v>CHF</v>
        <stp/>
        <stp>##V3_BDPV12</stp>
        <stp>CLN SW Equity</stp>
        <stp>CRNCY</stp>
        <stp>[Crispin Spreadsheet.xlsx]Portfolio!R376C4</stp>
        <tr r="D376" s="2"/>
      </tp>
      <tp t="s">
        <v>EUR</v>
        <stp/>
        <stp>##V3_BDPV12</stp>
        <stp>ABE SQ Equity</stp>
        <stp>CRNCY</stp>
        <stp>[Crispin Spreadsheet.xlsx]Portfolio!R336C4</stp>
        <tr r="D336" s="2"/>
      </tp>
      <tp t="s">
        <v>EUR</v>
        <stp/>
        <stp>##V3_BDPV12</stp>
        <stp>UBI FP Equity</stp>
        <stp>CRNCY</stp>
        <stp>[Crispin Spreadsheet.xlsx]Portfolio!R126C4</stp>
        <tr r="D126" s="2"/>
      </tp>
      <tp t="s">
        <v>GBp</v>
        <stp/>
        <stp>##V3_BDPV12</stp>
        <stp>SMIN LN Equity</stp>
        <stp>CRNCY</stp>
        <stp>[Crispin Spreadsheet.xlsx]Portfolio!R556C4</stp>
        <tr r="D556" s="2"/>
      </tp>
      <tp t="s">
        <v>DKK</v>
        <stp/>
        <stp>##V3_BDPV12</stp>
        <stp>DANSKE DC Equity</stp>
        <stp>CRNCY</stp>
        <stp>[Crispin Spreadsheet.xlsx]Portfolio!R56C4</stp>
        <tr r="D56" s="2"/>
      </tp>
      <tp t="s">
        <v>GBp</v>
        <stp/>
        <stp>##V3_BDPV12</stp>
        <stp>PAG LN Equity</stp>
        <stp>CRNCY</stp>
        <stp>[Crispin Spreadsheet.xlsx]Portfolio!R516C4</stp>
        <tr r="D516" s="2"/>
      </tp>
      <tp t="s">
        <v>GBp</v>
        <stp/>
        <stp>##V3_BDPV12</stp>
        <stp>QQ/ LN Equity</stp>
        <stp>CRNCY</stp>
        <stp>[Crispin Spreadsheet.xlsx]Portfolio!R526C4</stp>
        <tr r="D526" s="2"/>
      </tp>
      <tp t="s">
        <v>USD</v>
        <stp/>
        <stp>##V3_BDPV12</stp>
        <stp>HTZ US Equity</stp>
        <stp>CRNCY</stp>
        <stp>[Crispin Spreadsheet.xlsx]Portfolio!R746C4</stp>
        <tr r="D746" s="2"/>
      </tp>
      <tp t="s">
        <v>USD</v>
        <stp/>
        <stp>##V3_BDPV12</stp>
        <stp>KBH US Equity</stp>
        <stp>CRNCY</stp>
        <stp>[Crispin Spreadsheet.xlsx]Portfolio!R646C4</stp>
        <tr r="D646" s="2"/>
      </tp>
      <tp t="s">
        <v>EUR</v>
        <stp/>
        <stp>##V3_BDPV12</stp>
        <stp>MAP SQ Equity</stp>
        <stp>CRNCY</stp>
        <stp>[Crispin Spreadsheet.xlsx]Portfolio!R346C4</stp>
        <tr r="D346" s="2"/>
      </tp>
      <tp t="s">
        <v>GBp</v>
        <stp/>
        <stp>##V3_BDPV12</stp>
        <stp>RKH LN Equity</stp>
        <stp>CRNCY</stp>
        <stp>[Crispin Spreadsheet.xlsx]Portfolio!R536C4</stp>
        <tr r="D536" s="2"/>
      </tp>
      <tp>
        <v>44.34</v>
        <stp/>
        <stp>##V3_BDPV12</stp>
        <stp>CSCO US Equity</stp>
        <stp>PX_YEST_CLOSE</stp>
        <stp>[Crispin Spreadsheet.xlsx]Portfolio!R613C6</stp>
        <tr r="F613" s="2"/>
      </tp>
      <tp t="s">
        <v>GBp</v>
        <stp/>
        <stp>##V3_BDPV12</stp>
        <stp>SVS LN Equity</stp>
        <stp>CRNCY</stp>
        <stp>[Crispin Spreadsheet.xlsx]Portfolio!R546C4</stp>
        <tr r="D546" s="2"/>
      </tp>
      <tp>
        <v>642.6</v>
        <stp/>
        <stp>##V3_BDPV12</stp>
        <stp>BLND LN Equity</stp>
        <stp>PX_YEST_CLOSE</stp>
        <stp>[Crispin Spreadsheet.xlsx]Portfolio!R422C6</stp>
        <tr r="F422" s="2"/>
      </tp>
      <tp t="s">
        <v>GBp</v>
        <stp/>
        <stp>##V3_BDPV12</stp>
        <stp>UU/ LN Equity</stp>
        <stp>CRNCY</stp>
        <stp>[Crispin Spreadsheet.xlsx]Portfolio!R576C4</stp>
        <tr r="D576" s="2"/>
      </tp>
      <tp t="s">
        <v>USD</v>
        <stp/>
        <stp>##V3_BDPV12</stp>
        <stp>LPX US Equity</stp>
        <stp>CRNCY</stp>
        <stp>[Crispin Spreadsheet.xlsx]Portfolio!R656C4</stp>
        <tr r="D656" s="2"/>
      </tp>
      <tp t="s">
        <v>USD</v>
        <stp/>
        <stp>##V3_BDPV12</stp>
        <stp>NWL US Equity</stp>
        <stp>CRNCY</stp>
        <stp>[Crispin Spreadsheet.xlsx]Portfolio!R666C4</stp>
        <tr r="D666" s="2"/>
      </tp>
      <tp t="s">
        <v>GBp</v>
        <stp/>
        <stp>##V3_BDPV12</stp>
        <stp>HSX LN Equity</stp>
        <stp>CRNCY</stp>
        <stp>[Crispin Spreadsheet.xlsx]Portfolio!R466C4</stp>
        <tr r="D466" s="2"/>
      </tp>
      <tp t="s">
        <v>USD</v>
        <stp/>
        <stp>##V3_BDPV12</stp>
        <stp>PBR US Equity</stp>
        <stp>CRNCY</stp>
        <stp>[Crispin Spreadsheet.xlsx]Portfolio!R676C4</stp>
        <tr r="D676" s="2"/>
      </tp>
      <tp t="s">
        <v>GBp</v>
        <stp/>
        <stp>##V3_BDPV12</stp>
        <stp>IMB LN Equity</stp>
        <stp>CRNCY</stp>
        <stp>[Crispin Spreadsheet.xlsx]Portfolio!R476C4</stp>
        <tr r="D476" s="2"/>
      </tp>
      <tp t="s">
        <v>SGD</v>
        <stp/>
        <stp>##V3_BDPV12</stp>
        <stp>UOB SP Equity</stp>
        <stp>CRNCY</stp>
        <stp>[Crispin Spreadsheet.xlsx]Portfolio!R326C4</stp>
        <tr r="D326" s="2"/>
      </tp>
      <tp t="s">
        <v>EUR</v>
        <stp/>
        <stp>##V3_BDPV12</stp>
        <stp>AB1 GY Equity</stp>
        <stp>CRNCY</stp>
        <stp>[Crispin Spreadsheet.xlsx]Portfolio!R136C4</stp>
        <tr r="D136" s="2"/>
      </tp>
      <tp t="s">
        <v>USD</v>
        <stp/>
        <stp>##V3_BDPV12</stp>
        <stp>STI US Equity</stp>
        <stp>CRNCY</stp>
        <stp>[Crispin Spreadsheet.xlsx]Portfolio!R686C4</stp>
        <tr r="D686" s="2"/>
      </tp>
      <tp t="s">
        <v>USD</v>
        <stp/>
        <stp>##V3_BDPV12</stp>
        <stp>PANW US Equity</stp>
        <stp>CRNCY</stp>
        <stp>[Crispin Spreadsheet.xlsx]Portfolio!R675C4</stp>
        <tr r="D675" s="2"/>
      </tp>
      <tp t="s">
        <v>CHF</v>
        <stp/>
        <stp>##V3_BDPV12</stp>
        <stp>PGHN SW Equity</stp>
        <stp>CRNCY</stp>
        <stp>[Crispin Spreadsheet.xlsx]Portfolio!R385C4</stp>
        <tr r="D385" s="2"/>
      </tp>
      <tp t="s">
        <v>USD</v>
        <stp/>
        <stp>##V3_BDPV12</stp>
        <stp>SAFM US Equity</stp>
        <stp>CRNCY</stp>
        <stp>[Crispin Spreadsheet.xlsx]Portfolio!R766C4</stp>
        <tr r="D766" s="2"/>
      </tp>
      <tp>
        <v>31.38</v>
        <stp/>
        <stp>##V3_BDPV12</stp>
        <stp>CLAB SS Equity</stp>
        <stp>PX_YEST_CLOSE</stp>
        <stp>[Crispin Spreadsheet.xlsx]Portfolio!R353C6</stp>
        <tr r="F353" s="2"/>
      </tp>
      <tp>
        <v>702.8</v>
        <stp/>
        <stp>##V3_BDPV12</stp>
        <stp>HSBA LN Equity</stp>
        <stp>PX_YEST_CLOSE</stp>
        <stp>[Crispin Spreadsheet.xlsx]Portfolio!R468C6</stp>
        <tr r="F468" s="2"/>
      </tp>
      <tp t="s">
        <v>GBp</v>
        <stp/>
        <stp>##V3_BDPV12</stp>
        <stp>LRE LN Equity</stp>
        <stp>CRNCY</stp>
        <stp>[Crispin Spreadsheet.xlsx]Portfolio!R496C4</stp>
        <tr r="D496" s="2"/>
      </tp>
      <tp>
        <v>244.7</v>
        <stp/>
        <stp>##V3_BDPV12</stp>
        <stp>DANSKE DC Equity</stp>
        <stp>LAST_PRICE</stp>
        <stp>[Crispin Spreadsheet.xlsx]Portfolio!R56C7</stp>
        <tr r="G56" s="2"/>
      </tp>
      <tp t="s">
        <v>CHF</v>
        <stp/>
        <stp>##V3_BDPV12</stp>
        <stp>ROG SW Equity</stp>
        <stp>CRNCY</stp>
        <stp>[Crispin Spreadsheet.xlsx]Portfolio!R386C4</stp>
        <tr r="D386" s="2"/>
      </tp>
      <tp t="s">
        <v>GBp</v>
        <stp/>
        <stp>##V3_BDPV12</stp>
        <stp>MAB LN Equity</stp>
        <stp>CRNCY</stp>
        <stp>[Crispin Spreadsheet.xlsx]Portfolio!R506C4</stp>
        <tr r="D506" s="2"/>
      </tp>
      <tp>
        <v>387.5</v>
        <stp/>
        <stp>##V3_BDPV12</stp>
        <stp>AUTO LN Equity</stp>
        <stp>PX_YEST_CLOSE</stp>
        <stp>[Crispin Spreadsheet.xlsx]Portfolio!R411C6</stp>
        <tr r="F411" s="2"/>
      </tp>
      <tp t="s">
        <v>EUR</v>
        <stp/>
        <stp>##V3_BDPV12</stp>
        <stp>DAI GY Equity</stp>
        <stp>CRNCY</stp>
        <stp>[Crispin Spreadsheet.xlsx]Portfolio!R146C4</stp>
        <tr r="D146" s="2"/>
      </tp>
      <tp t="s">
        <v>NOK</v>
        <stp/>
        <stp>##V3_BDPV12</stp>
        <stp>MHG NO Equity</stp>
        <stp>CRNCY</stp>
        <stp>[Crispin Spreadsheet.xlsx]Portfolio!R756C4</stp>
        <tr r="D756" s="2"/>
      </tp>
      <tp t="s">
        <v>CHF</v>
        <stp/>
        <stp>##V3_BDPV12</stp>
        <stp>UBSG SW Equity</stp>
        <stp>CRNCY</stp>
        <stp>[Crispin Spreadsheet.xlsx]Portfolio!R390C4</stp>
        <tr r="D390" s="2"/>
      </tp>
      <tp t="s">
        <v>USD</v>
        <stp/>
        <stp>##V3_BDPV12</stp>
        <stp>XOM US Equity</stp>
        <stp>CRNCY</stp>
        <stp>[Crispin Spreadsheet.xlsx]Portfolio!R626C4</stp>
        <tr r="D626" s="2"/>
      </tp>
      <tp t="s">
        <v>GBp</v>
        <stp/>
        <stp>##V3_BDPV12</stp>
        <stp>BOY LN Equity</stp>
        <stp>CRNCY</stp>
        <stp>[Crispin Spreadsheet.xlsx]Portfolio!R736C4</stp>
        <tr r="D736" s="2"/>
      </tp>
      <tp t="s">
        <v>GBp</v>
        <stp/>
        <stp>##V3_BDPV12</stp>
        <stp>BKG LN Equity</stp>
        <stp>CRNCY</stp>
        <stp>[Crispin Spreadsheet.xlsx]Portfolio!R416C4</stp>
        <tr r="D416" s="2"/>
      </tp>
      <tp t="s">
        <v>EUR</v>
        <stp/>
        <stp>##V3_BDPV12</stp>
        <stp>HOT GY Equity</stp>
        <stp>CRNCY</stp>
        <stp>[Crispin Spreadsheet.xlsx]Portfolio!R156C4</stp>
        <tr r="D156" s="2"/>
      </tp>
      <tp t="s">
        <v>GBp</v>
        <stp/>
        <stp>##V3_BDPV12</stp>
        <stp>DC/ LN Equity</stp>
        <stp>CRNCY</stp>
        <stp>[Crispin Spreadsheet.xlsx]Portfolio!R446C4</stp>
        <tr r="D446" s="2"/>
      </tp>
      <tp t="s">
        <v>NOK</v>
        <stp/>
        <stp>##V3_BDPV12</stp>
        <stp>SUBC NO Equity</stp>
        <stp>CRNCY</stp>
        <stp>[Crispin Spreadsheet.xlsx]Portfolio!R316C4</stp>
        <tr r="D316" s="2"/>
      </tp>
      <tp>
        <v>66.02</v>
        <stp/>
        <stp>##V3_BDPV12</stp>
        <stp>AGCO US Equity</stp>
        <stp>PX_YEST_CLOSE</stp>
        <stp>[Crispin Spreadsheet.xlsx]Portfolio!R591C6</stp>
        <tr r="F591" s="2"/>
      </tp>
      <tp>
        <v>566</v>
        <stp/>
        <stp>##V3_BDPV12</stp>
        <stp>RMG LN Equity</stp>
        <stp>LAST_PRICE</stp>
        <stp>[Crispin Spreadsheet.xlsx]Portfolio!R541C7</stp>
        <tr r="G541" s="2"/>
      </tp>
      <tp>
        <v>27.82</v>
        <stp/>
        <stp>##V3_BDPV12</stp>
        <stp>LPX US Equity</stp>
        <stp>LAST_PRICE</stp>
        <stp>[Crispin Spreadsheet.xlsx]Portfolio!R656C7</stp>
        <tr r="G656" s="2"/>
      </tp>
      <tp>
        <v>24.05</v>
        <stp/>
        <stp>##V3_BDPV12</stp>
        <stp>ITX SQ Equity</stp>
        <stp>LAST_PRICE</stp>
        <stp>[Crispin Spreadsheet.xlsx]Portfolio!R345C7</stp>
        <tr r="G345" s="2"/>
      </tp>
      <tp>
        <v>113.35</v>
        <stp/>
        <stp>##V3_BDPV12</stp>
        <stp>CVX US Equity</stp>
        <stp>LAST_PRICE</stp>
        <stp>[Crispin Spreadsheet.xlsx]Portfolio!R609C7</stp>
        <tr r="G609" s="2"/>
      </tp>
      <tp>
        <v>1506</v>
        <stp/>
        <stp>##V3_BDPV12</stp>
        <stp>REL LN Equity</stp>
        <stp>LAST_PRICE</stp>
        <stp>[Crispin Spreadsheet.xlsx]Portfolio!R531C7</stp>
        <tr r="G531" s="2"/>
      </tp>
      <tp>
        <v>39.549999999999997</v>
        <stp/>
        <stp>##V3_BDPV12</stp>
        <stp>PFD LN Equity</stp>
        <stp>LAST_PRICE</stp>
        <stp>[Crispin Spreadsheet.xlsx]Portfolio!R523C7</stp>
        <tr r="G523" s="2"/>
      </tp>
      <tp>
        <v>344.3</v>
        <stp/>
        <stp>##V3_BDPV12</stp>
        <stp>YAR NO Equity</stp>
        <stp>LAST_PRICE</stp>
        <stp>[Crispin Spreadsheet.xlsx]Portfolio!R318C7</stp>
        <tr r="G318" s="2"/>
      </tp>
      <tp>
        <v>38.17</v>
        <stp/>
        <stp>##V3_BDPV12</stp>
        <stp>NAV US Equity</stp>
        <stp>LAST_PRICE</stp>
        <stp>[Crispin Spreadsheet.xlsx]Portfolio!R664C7</stp>
        <tr r="G664" s="2"/>
      </tp>
      <tp>
        <v>74.11</v>
        <stp/>
        <stp>##V3_BDPV12</stp>
        <stp>C US Equity</stp>
        <stp>LAST_PRICE</stp>
        <stp>[Crispin Spreadsheet.xlsx]Portfolio!R614C7</stp>
        <tr r="G614" s="2"/>
      </tp>
      <tp>
        <v>5255.5</v>
        <stp/>
        <stp>##V3_BDPV12</stp>
        <stp>CFA Index</stp>
        <stp>LAST_PRICE</stp>
        <stp>[Crispin Spreadsheet.xlsx]Portfolio!R75C7</stp>
        <tr r="G75" s="2"/>
      </tp>
      <tp>
        <v>1157.5</v>
        <stp/>
        <stp>##V3_BDPV12</stp>
        <stp>STJ LN Equity</stp>
        <stp>LAST_PRICE</stp>
        <stp>[Crispin Spreadsheet.xlsx]Portfolio!R560C7</stp>
        <tr r="G560" s="2"/>
      </tp>
      <tp>
        <v>702</v>
        <stp/>
        <stp>##V3_BDPV12</stp>
        <stp>UU/ LN Equity</stp>
        <stp>LAST_PRICE</stp>
        <stp>[Crispin Spreadsheet.xlsx]Portfolio!R576C7</stp>
        <tr r="G576" s="2"/>
      </tp>
      <tp>
        <v>1215</v>
        <stp/>
        <stp>##V3_BDPV12</stp>
        <stp>WPP LN Equity</stp>
        <stp>LAST_PRICE</stp>
        <stp>[Crispin Spreadsheet.xlsx]Portfolio!R584C7</stp>
        <tr r="G584" s="2"/>
      </tp>
      <tp>
        <v>26.414999999999999</v>
        <stp/>
        <stp>##V3_BDPV12</stp>
        <stp>MT NA Equity</stp>
        <stp>LAST_PRICE</stp>
        <stp>[Crispin Spreadsheet.xlsx]Portfolio!R293C7</stp>
        <tr r="G293" s="2"/>
      </tp>
      <tp>
        <v>103.5</v>
        <stp/>
        <stp>##V3_BDPV12</stp>
        <stp>CAP FP Equity</stp>
        <stp>PX_YEST_CLOSE</stp>
        <stp>[Crispin Spreadsheet.xlsx]Portfolio!R86C6</stp>
        <tr r="F86" s="2"/>
      </tp>
      <tp t="s">
        <v>EUR</v>
        <stp/>
        <stp>##V3_BDPV12</stp>
        <stp>DEXB BB Equity</stp>
        <stp>CRNCY</stp>
        <stp>[Crispin Spreadsheet.xlsx]Portfolio!R33C4</stp>
        <tr r="D33" s="2"/>
      </tp>
      <tp t="s">
        <v>SEK</v>
        <stp/>
        <stp>##V3_BDPV12</stp>
        <stp>VOLVB SS Equity</stp>
        <stp>CRNCY</stp>
        <stp>[Crispin Spreadsheet.xlsx]Portfolio!R369C4</stp>
        <tr r="D369" s="2"/>
      </tp>
      <tp t="s">
        <v>SEK</v>
        <stp/>
        <stp>##V3_BDPV12</stp>
        <stp>SECUB SS Equity</stp>
        <stp>CRNCY</stp>
        <stp>[Crispin Spreadsheet.xlsx]Portfolio!R363C4</stp>
        <tr r="D363" s="2"/>
      </tp>
      <tp>
        <v>36.74</v>
        <stp/>
        <stp>##V3_BDPV12</stp>
        <stp>NRE1V FH Equity</stp>
        <stp>PX_YEST_CLOSE</stp>
        <stp>[Crispin Spreadsheet.xlsx]Portfolio!R70C6</stp>
        <tr r="F70" s="2"/>
      </tp>
      <tp t="s">
        <v>EUR</v>
        <stp/>
        <stp>##V3_BDPV12</stp>
        <stp>ENX FP Equity</stp>
        <stp>CRNCY</stp>
        <stp>[Crispin Spreadsheet.xlsx]Portfolio!R97C4</stp>
        <tr r="D97" s="2"/>
      </tp>
      <tp>
        <v>7.782</v>
        <stp/>
        <stp>##V3_BDPV12</stp>
        <stp>OTE1V FH Equity</stp>
        <stp>PX_YEST_CLOSE</stp>
        <stp>[Crispin Spreadsheet.xlsx]Portfolio!R71C6</stp>
        <tr r="F71" s="2"/>
      </tp>
      <tp t="s">
        <v>USD</v>
        <stp/>
        <stp>##V3_BDPV12</stp>
        <stp>LBTYA US Equity</stp>
        <stp>CRNCY</stp>
        <stp>[Crispin Spreadsheet.xlsx]Portfolio!R654C4</stp>
        <tr r="D654" s="2"/>
      </tp>
      <tp>
        <v>4267.5</v>
        <stp/>
        <stp>##V3_BDPV12</stp>
        <stp>BATS LN Equity</stp>
        <stp>LAST_PRICE</stp>
        <stp>[Crispin Spreadsheet.xlsx]Portfolio!R421C7</stp>
        <tr r="G421" s="2"/>
      </tp>
      <tp t="s">
        <v>HKD</v>
        <stp/>
        <stp>##V3_BDPV12</stp>
        <stp>857 HK Equity</stp>
        <stp>CRNCY</stp>
        <stp>[Crispin Spreadsheet.xlsx]Portfolio!R197C4</stp>
        <tr r="D197" s="2"/>
      </tp>
      <tp>
        <v>264.3</v>
        <stp/>
        <stp>##V3_BDPV12</stp>
        <stp>LGEN LN Equity</stp>
        <stp>LAST_PRICE</stp>
        <stp>[Crispin Spreadsheet.xlsx]Portfolio!R497C7</stp>
        <tr r="G497" s="2"/>
      </tp>
      <tp t="s">
        <v>USD</v>
        <stp/>
        <stp>##V3_BDPV12</stp>
        <stp>VSAT US Equity</stp>
        <stp>CRNCY</stp>
        <stp>[Crispin Spreadsheet.xlsx]Portfolio!R782C4</stp>
        <tr r="D782" s="2"/>
      </tp>
      <tp t="s">
        <v>EUR</v>
        <stp/>
        <stp>##V3_BDPV12</stp>
        <stp>RWE GY Equity</stp>
        <stp>CRNCY</stp>
        <stp>[Crispin Spreadsheet.xlsx]Portfolio!R167C4</stp>
        <tr r="D167" s="2"/>
      </tp>
      <tp t="s">
        <v>EUR</v>
        <stp/>
        <stp>##V3_BDPV12</stp>
        <stp>VOW GY Equity</stp>
        <stp>CRNCY</stp>
        <stp>[Crispin Spreadsheet.xlsx]Portfolio!R177C4</stp>
        <tr r="D177" s="2"/>
      </tp>
      <tp t="s">
        <v>EUR</v>
        <stp/>
        <stp>##V3_BDPV12</stp>
        <stp>SESG FP Equity</stp>
        <stp>CRNCY</stp>
        <stp>[Crispin Spreadsheet.xlsx]Portfolio!R767C4</stp>
        <tr r="D767" s="2"/>
      </tp>
      <tp t="s">
        <v>GBp</v>
        <stp/>
        <stp>##V3_BDPV12</stp>
        <stp>SOPH LN Equity</stp>
        <stp>CRNCY</stp>
        <stp>[Crispin Spreadsheet.xlsx]Portfolio!R557C4</stp>
        <tr r="D557" s="2"/>
      </tp>
      <tp t="s">
        <v>EUR</v>
        <stp/>
        <stp>##V3_BDPV12</stp>
        <stp>ACX SQ Equity</stp>
        <stp>CRNCY</stp>
        <stp>[Crispin Spreadsheet.xlsx]Portfolio!R337C4</stp>
        <tr r="D337" s="2"/>
      </tp>
      <tp t="s">
        <v>GBp</v>
        <stp/>
        <stp>##V3_BDPV12</stp>
        <stp>RR/ LN Equity</stp>
        <stp>CRNCY</stp>
        <stp>[Crispin Spreadsheet.xlsx]Portfolio!R537C4</stp>
        <tr r="D537" s="2"/>
      </tp>
      <tp t="s">
        <v>GBp</v>
        <stp/>
        <stp>##V3_BDPV12</stp>
        <stp>RRS LN Equity</stp>
        <stp>CRNCY</stp>
        <stp>[Crispin Spreadsheet.xlsx]Portfolio!R527C4</stp>
        <tr r="D527" s="2"/>
      </tp>
      <tp t="s">
        <v>USD</v>
        <stp/>
        <stp>##V3_BDPV12</stp>
        <stp>WYNN US Equity</stp>
        <stp>CRNCY</stp>
        <stp>[Crispin Spreadsheet.xlsx]Portfolio!R703C4</stp>
        <tr r="D703" s="2"/>
      </tp>
      <tp t="s">
        <v>GBp</v>
        <stp/>
        <stp>##V3_BDPV12</stp>
        <stp>SDR LN Equity</stp>
        <stp>CRNCY</stp>
        <stp>[Crispin Spreadsheet.xlsx]Portfolio!R547C4</stp>
        <tr r="D547" s="2"/>
      </tp>
      <tp t="s">
        <v>GBp</v>
        <stp/>
        <stp>##V3_BDPV12</stp>
        <stp>SGE LN Equity</stp>
        <stp>CRNCY</stp>
        <stp>[Crispin Spreadsheet.xlsx]Portfolio!R567C4</stp>
        <tr r="D567" s="2"/>
      </tp>
      <tp>
        <v>43.76</v>
        <stp/>
        <stp>##V3_BDPV12</stp>
        <stp>CRUS US Equity</stp>
        <stp>PX_YEST_CLOSE</stp>
        <stp>[Crispin Spreadsheet.xlsx]Portfolio!R612C6</stp>
        <tr r="F612" s="2"/>
      </tp>
      <tp t="s">
        <v>EUR</v>
        <stp/>
        <stp>##V3_BDPV12</stp>
        <stp>SPM IM Equity</stp>
        <stp>CRNCY</stp>
        <stp>[Crispin Spreadsheet.xlsx]Portfolio!R227C4</stp>
        <tr r="D227" s="2"/>
      </tp>
      <tp t="s">
        <v>GBp</v>
        <stp/>
        <stp>##V3_BDPV12</stp>
        <stp>VEC LN Equity</stp>
        <stp>CRNCY</stp>
        <stp>[Crispin Spreadsheet.xlsx]Portfolio!R577C4</stp>
        <tr r="D577" s="2"/>
      </tp>
      <tp t="s">
        <v>NOK</v>
        <stp/>
        <stp>##V3_BDPV12</stp>
        <stp>TEL NO Equity</stp>
        <stp>CRNCY</stp>
        <stp>[Crispin Spreadsheet.xlsx]Portfolio!R317C4</stp>
        <tr r="D317" s="2"/>
      </tp>
      <tp t="s">
        <v>GBp</v>
        <stp/>
        <stp>##V3_BDPV12</stp>
        <stp>WPP LN Equity</stp>
        <stp>CRNCY</stp>
        <stp>[Crispin Spreadsheet.xlsx]Portfolio!R787C4</stp>
        <tr r="D787" s="2"/>
      </tp>
      <tp t="s">
        <v>USD</v>
        <stp/>
        <stp>##V3_BDPV12</stp>
        <stp>SCHW US Equity</stp>
        <stp>CRNCY</stp>
        <stp>[Crispin Spreadsheet.xlsx]Portfolio!R607C4</stp>
        <tr r="D607" s="2"/>
      </tp>
      <tp t="s">
        <v>USD</v>
        <stp/>
        <stp>##V3_BDPV12</stp>
        <stp>PCAR US Equity</stp>
        <stp>CRNCY</stp>
        <stp>[Crispin Spreadsheet.xlsx]Portfolio!R674C4</stp>
        <tr r="D674" s="2"/>
      </tp>
      <tp t="s">
        <v>USD</v>
        <stp/>
        <stp>##V3_BDPV12</stp>
        <stp>PXD US Equity</stp>
        <stp>CRNCY</stp>
        <stp>[Crispin Spreadsheet.xlsx]Portfolio!R677C4</stp>
        <tr r="D677" s="2"/>
      </tp>
      <tp t="s">
        <v>EUR</v>
        <stp/>
        <stp>##V3_BDPV12</stp>
        <stp>HDG NA Equity</stp>
        <stp>CRNCY</stp>
        <stp>[Crispin Spreadsheet.xlsx]Portfolio!R297C4</stp>
        <tr r="D297" s="2"/>
      </tp>
      <tp t="s">
        <v>CHF</v>
        <stp/>
        <stp>##V3_BDPV12</stp>
        <stp>SGSN SW Equity</stp>
        <stp>CRNCY</stp>
        <stp>[Crispin Spreadsheet.xlsx]Portfolio!R387C4</stp>
        <tr r="D387" s="2"/>
      </tp>
      <tp>
        <v>463.9</v>
        <stp/>
        <stp>##V3_BDPV12</stp>
        <stp>ISAT LN Equity</stp>
        <stp>PX_YEST_CLOSE</stp>
        <stp>[Crispin Spreadsheet.xlsx]Portfolio!R478C6</stp>
        <tr r="F478" s="2"/>
      </tp>
      <tp t="s">
        <v>USD</v>
        <stp/>
        <stp>##V3_BDPV12</stp>
        <stp>USG US Equity</stp>
        <stp>CRNCY</stp>
        <stp>[Crispin Spreadsheet.xlsx]Portfolio!R697C4</stp>
        <tr r="D697" s="2"/>
      </tp>
      <tp t="s">
        <v>EUR</v>
        <stp/>
        <stp>##V3_BDPV12</stp>
        <stp>REP SQ Equity</stp>
        <stp>CRNCY</stp>
        <stp>[Crispin Spreadsheet.xlsx]Portfolio!R347C4</stp>
        <tr r="D347" s="2"/>
      </tp>
      <tp t="s">
        <v>USD</v>
        <stp/>
        <stp>##V3_BDPV12</stp>
        <stp>TDG US Equity</stp>
        <stp>CRNCY</stp>
        <stp>[Crispin Spreadsheet.xlsx]Portfolio!R777C4</stp>
        <tr r="D777" s="2"/>
      </tp>
      <tp t="s">
        <v>GBp</v>
        <stp/>
        <stp>##V3_BDPV12</stp>
        <stp>MTC LN Equity</stp>
        <stp>CRNCY</stp>
        <stp>[Crispin Spreadsheet.xlsx]Portfolio!R507C4</stp>
        <tr r="D507" s="2"/>
      </tp>
      <tp t="s">
        <v>USD</v>
        <stp/>
        <stp>##V3_BDPV12</stp>
        <stp>TTM US Equity</stp>
        <stp>CRNCY</stp>
        <stp>[Crispin Spreadsheet.xlsx]Portfolio!R687C4</stp>
        <tr r="D687" s="2"/>
      </tp>
      <tp>
        <v>9.11</v>
        <stp/>
        <stp>##V3_BDPV12</stp>
        <stp>GOGO US Equity</stp>
        <stp>PX_YEST_CLOSE</stp>
        <stp>[Crispin Spreadsheet.xlsx]Portfolio!R636C6</stp>
        <tr r="F636" s="2"/>
      </tp>
      <tp>
        <v>724.5</v>
        <stp/>
        <stp>##V3_BDPV12</stp>
        <stp>BVIC LN Equity</stp>
        <stp>PX_YEST_CLOSE</stp>
        <stp>[Crispin Spreadsheet.xlsx]Portfolio!R423C6</stp>
        <tr r="F423" s="2"/>
      </tp>
      <tp t="s">
        <v>EUR</v>
        <stp/>
        <stp>##V3_BDPV12</stp>
        <stp>DBK GY Equity</stp>
        <stp>CRNCY</stp>
        <stp>[Crispin Spreadsheet.xlsx]Portfolio!R147C4</stp>
        <tr r="D147" s="2"/>
      </tp>
      <tp t="s">
        <v>GBp</v>
        <stp/>
        <stp>##V3_BDPV12</stp>
        <stp>BLT LN Equity</stp>
        <stp>CRNCY</stp>
        <stp>[Crispin Spreadsheet.xlsx]Portfolio!R417C4</stp>
        <tr r="D417" s="2"/>
      </tp>
      <tp t="s">
        <v>GBp</v>
        <stp/>
        <stp>##V3_BDPV12</stp>
        <stp>COB LN Equity</stp>
        <stp>CRNCY</stp>
        <stp>[Crispin Spreadsheet.xlsx]Portfolio!R437C4</stp>
        <tr r="D437" s="2"/>
      </tp>
      <tp t="s">
        <v>EUR</v>
        <stp/>
        <stp>##V3_BDPV12</stp>
        <stp>CCR LN Equity</stp>
        <stp>CRNCY</stp>
        <stp>[Crispin Spreadsheet.xlsx]Portfolio!R427C4</stp>
        <tr r="D427" s="2"/>
      </tp>
      <tp>
        <v>43.68</v>
        <stp/>
        <stp>##V3_BDPV12</stp>
        <stp>EBAY US Equity</stp>
        <stp>PX_YEST_CLOSE</stp>
        <stp>[Crispin Spreadsheet.xlsx]Portfolio!R624C6</stp>
        <tr r="F624" s="2"/>
      </tp>
      <tp t="s">
        <v>GBp</v>
        <stp/>
        <stp>##V3_BDPV12</stp>
        <stp>DOM LN Equity</stp>
        <stp>CRNCY</stp>
        <stp>[Crispin Spreadsheet.xlsx]Portfolio!R447C4</stp>
        <tr r="D447" s="2"/>
      </tp>
      <tp t="s">
        <v>EUR</v>
        <stp/>
        <stp>##V3_BDPV12</stp>
        <stp>ORA FP Equity</stp>
        <stp>CRNCY</stp>
        <stp>[Crispin Spreadsheet.xlsx]Portfolio!R107C4</stp>
        <tr r="D107" s="2"/>
      </tp>
      <tp>
        <v>3.88</v>
        <stp/>
        <stp>##V3_BDPV12</stp>
        <stp>CABK SQ Equity</stp>
        <stp>PX_YEST_CLOSE</stp>
        <stp>[Crispin Spreadsheet.xlsx]Portfolio!R342C6</stp>
        <tr r="F342" s="2"/>
      </tp>
      <tp t="s">
        <v>GBp</v>
        <stp/>
        <stp>##V3_BDPV12</stp>
        <stp>GFS LN Equity</stp>
        <stp>CRNCY</stp>
        <stp>[Crispin Spreadsheet.xlsx]Portfolio!R457C4</stp>
        <tr r="D457" s="2"/>
      </tp>
      <tp>
        <v>142.1</v>
        <stp/>
        <stp>##V3_BDPV12</stp>
        <stp>SGC LN Equity</stp>
        <stp>LAST_PRICE</stp>
        <stp>[Crispin Spreadsheet.xlsx]Portfolio!R561C7</stp>
        <tr r="G561" s="2"/>
      </tp>
      <tp>
        <v>3.8159999999999998</v>
        <stp/>
        <stp>##V3_BDPV12</stp>
        <stp>UBI IM Equity</stp>
        <stp>LAST_PRICE</stp>
        <stp>[Crispin Spreadsheet.xlsx]Portfolio!R232C7</stp>
        <tr r="G232" s="2"/>
      </tp>
      <tp>
        <v>156.21</v>
        <stp/>
        <stp>##V3_BDPV12</stp>
        <stp>IBM US Equity</stp>
        <stp>LAST_PRICE</stp>
        <stp>[Crispin Spreadsheet.xlsx]Portfolio!R642C7</stp>
        <tr r="G642" s="2"/>
      </tp>
      <tp>
        <v>11.72</v>
        <stp/>
        <stp>##V3_BDPV12</stp>
        <stp>IDR SQ Equity</stp>
        <stp>LAST_PRICE</stp>
        <stp>[Crispin Spreadsheet.xlsx]Portfolio!R344C7</stp>
        <tr r="G344" s="2"/>
      </tp>
      <tp>
        <v>66.989999999999995</v>
        <stp/>
        <stp>##V3_BDPV12</stp>
        <stp>KHC US Equity</stp>
        <stp>LAST_PRICE</stp>
        <stp>[Crispin Spreadsheet.xlsx]Portfolio!R650C7</stp>
        <tr r="G650" s="2"/>
      </tp>
      <tp>
        <v>53.14</v>
        <stp/>
        <stp>##V3_BDPV12</stp>
        <stp>LHN SW Equity</stp>
        <stp>LAST_PRICE</stp>
        <stp>[Crispin Spreadsheet.xlsx]Portfolio!R381C7</stp>
        <tr r="G381" s="2"/>
      </tp>
      <tp>
        <v>95.5</v>
        <stp/>
        <stp>##V3_BDPV12</stp>
        <stp>SRP LN Equity</stp>
        <stp>LAST_PRICE</stp>
        <stp>[Crispin Spreadsheet.xlsx]Portfolio!R551C7</stp>
        <tr r="G551" s="2"/>
      </tp>
      <tp>
        <v>122.42</v>
        <stp/>
        <stp>##V3_BDPV12</stp>
        <stp>G H8 Comdty</stp>
        <stp>LAST_PRICE</stp>
        <stp>[Crispin Spreadsheet.xlsx]Portfolio!R711C7</stp>
        <tr r="G711" s="2"/>
      </tp>
      <tp t="s">
        <v>HKD</v>
        <stp/>
        <stp>##V3_BDPV12</stp>
        <stp>939 HK Equity</stp>
        <stp>CRNCY</stp>
        <stp>[Crispin Spreadsheet.xlsx]Portfolio!R190C4</stp>
        <tr r="D190" s="2"/>
      </tp>
      <tp>
        <v>246.95</v>
        <stp/>
        <stp>##V3_BDPV12</stp>
        <stp>AVGO US Equity</stp>
        <stp>LAST_PRICE</stp>
        <stp>[Crispin Spreadsheet.xlsx]Portfolio!R738C7</stp>
        <tr r="G738" s="2"/>
      </tp>
      <tp>
        <v>12.57</v>
        <stp/>
        <stp>##V3_BDPV12</stp>
        <stp>SESG FP Equity</stp>
        <stp>LAST_PRICE</stp>
        <stp>[Crispin Spreadsheet.xlsx]Portfolio!R118C7</stp>
        <tr r="G118" s="2"/>
      </tp>
      <tp t="s">
        <v>EUR</v>
        <stp/>
        <stp>##V3_BDPV12</stp>
        <stp>RCO FP Equity</stp>
        <stp>CRNCY</stp>
        <stp>[Crispin Spreadsheet.xlsx]Portfolio!R110C4</stp>
        <tr r="D110" s="2"/>
      </tp>
      <tp t="s">
        <v>EUR</v>
        <stp/>
        <stp>##V3_BDPV12</stp>
        <stp>SIE GY Equity</stp>
        <stp>CRNCY</stp>
        <stp>[Crispin Spreadsheet.xlsx]Portfolio!R170C4</stp>
        <tr r="D170" s="2"/>
      </tp>
      <tp t="s">
        <v>USD</v>
        <stp/>
        <stp>##V3_BDPV12</stp>
        <stp>CAR US Equity</stp>
        <stp>CRNCY</stp>
        <stp>[Crispin Spreadsheet.xlsx]Portfolio!R600C4</stp>
        <tr r="D600" s="2"/>
      </tp>
      <tp t="s">
        <v>USD</v>
        <stp/>
        <stp>##V3_BDPV12</stp>
        <stp>CMG US Equity</stp>
        <stp>CRNCY</stp>
        <stp>[Crispin Spreadsheet.xlsx]Portfolio!R610C4</stp>
        <tr r="D610" s="2"/>
      </tp>
      <tp>
        <v>18.442</v>
        <stp/>
        <stp>##V3_BDPV12</stp>
        <stp>AD NA Equity</stp>
        <stp>PX_YEST_CLOSE</stp>
        <stp>[Crispin Spreadsheet.xlsx]Portfolio!R298C6</stp>
        <tr r="F298" s="2"/>
      </tp>
      <tp>
        <v>16.315000000000001</v>
        <stp/>
        <stp>##V3_BDPV12</stp>
        <stp>AIXA GY Equity</stp>
        <stp>PX_YEST_CLOSE</stp>
        <stp>[Crispin Spreadsheet.xlsx]Portfolio!R137C6</stp>
        <tr r="F137" s="2"/>
      </tp>
      <tp t="s">
        <v>USD</v>
        <stp/>
        <stp>##V3_BDPV12</stp>
        <stp>DHT US Equity</stp>
        <stp>CRNCY</stp>
        <stp>[Crispin Spreadsheet.xlsx]Portfolio!R620C4</stp>
        <tr r="D620" s="2"/>
      </tp>
      <tp t="s">
        <v>ZAr</v>
        <stp/>
        <stp>##V3_BDPV12</stp>
        <stp>ANG SJ Equity</stp>
        <stp>CRNCY</stp>
        <stp>[Crispin Spreadsheet.xlsx]Portfolio!R330C4</stp>
        <tr r="D330" s="2"/>
      </tp>
      <tp t="s">
        <v>GBp</v>
        <stp/>
        <stp>##V3_BDPV12</stp>
        <stp>PFC LN Equity</stp>
        <stp>CRNCY</stp>
        <stp>[Crispin Spreadsheet.xlsx]Portfolio!R520C4</stp>
        <tr r="D520" s="2"/>
      </tp>
      <tp t="s">
        <v>USD</v>
        <stp/>
        <stp>##V3_BDPV12</stp>
        <stp>HTZ US Equity</stp>
        <stp>CRNCY</stp>
        <stp>[Crispin Spreadsheet.xlsx]Portfolio!R640C4</stp>
        <tr r="D640" s="2"/>
      </tp>
      <tp t="s">
        <v>EUR</v>
        <stp/>
        <stp>##V3_BDPV12</stp>
        <stp>TOD IM Equity</stp>
        <stp>CRNCY</stp>
        <stp>[Crispin Spreadsheet.xlsx]Portfolio!R230C4</stp>
        <tr r="D230" s="2"/>
      </tp>
      <tp t="s">
        <v>USD</v>
        <stp/>
        <stp>##V3_BDPV12</stp>
        <stp>KHC US Equity</stp>
        <stp>CRNCY</stp>
        <stp>[Crispin Spreadsheet.xlsx]Portfolio!R650C4</stp>
        <tr r="D650" s="2"/>
      </tp>
      <tp>
        <v>132</v>
        <stp/>
        <stp>##V3_BDPV12</stp>
        <stp>RI FP Equity</stp>
        <stp>PX_YEST_CLOSE</stp>
        <stp>[Crispin Spreadsheet.xlsx]Portfolio!R108C6</stp>
        <tr r="F108" s="2"/>
      </tp>
      <tp>
        <v>4.4429999999999996</v>
        <stp/>
        <stp>##V3_BDPV12</stp>
        <stp>VK FP Equity</stp>
        <stp>PX_YEST_CLOSE</stp>
        <stp>[Crispin Spreadsheet.xlsx]Portfolio!R128C6</stp>
        <tr r="F128" s="2"/>
      </tp>
      <tp t="s">
        <v>GBp</v>
        <stp/>
        <stp>##V3_BDPV12</stp>
        <stp>STJ LN Equity</stp>
        <stp>CRNCY</stp>
        <stp>[Crispin Spreadsheet.xlsx]Portfolio!R560C4</stp>
        <tr r="D560" s="2"/>
      </tp>
      <tp t="s">
        <v>GBp</v>
        <stp/>
        <stp>##V3_BDPV12</stp>
        <stp>TPK LN Equity</stp>
        <stp>CRNCY</stp>
        <stp>[Crispin Spreadsheet.xlsx]Portfolio!R570C4</stp>
        <tr r="D570" s="2"/>
      </tp>
      <tp t="s">
        <v>GBp</v>
        <stp/>
        <stp>##V3_BDPV12</stp>
        <stp>VOD LN Equity</stp>
        <stp>CRNCY</stp>
        <stp>[Crispin Spreadsheet.xlsx]Portfolio!R580C4</stp>
        <tr r="D580" s="2"/>
      </tp>
      <tp t="s">
        <v>EUR</v>
        <stp/>
        <stp>##V3_BDPV12</stp>
        <stp>UN01 GY Equity</stp>
        <stp>CRNCY</stp>
        <stp>[Crispin Spreadsheet.xlsx]Portfolio!R176C4</stp>
        <tr r="D176" s="2"/>
      </tp>
      <tp t="s">
        <v>USD</v>
        <stp/>
        <stp>##V3_BDPV12</stp>
        <stp>NAV US Equity</stp>
        <stp>CRNCY</stp>
        <stp>[Crispin Spreadsheet.xlsx]Portfolio!R760C4</stp>
        <tr r="D760" s="2"/>
      </tp>
      <tp t="s">
        <v>GBp</v>
        <stp/>
        <stp>##V3_BDPV12</stp>
        <stp>HUR LN Equity</stp>
        <stp>CRNCY</stp>
        <stp>[Crispin Spreadsheet.xlsx]Portfolio!R470C4</stp>
        <tr r="D470" s="2"/>
      </tp>
      <tp>
        <v>40.85</v>
        <stp/>
        <stp>##V3_BDPV12</stp>
        <stp>FIBK US Equity</stp>
        <stp>PX_YEST_CLOSE</stp>
        <stp>[Crispin Spreadsheet.xlsx]Portfolio!R630C6</stp>
        <tr r="F630" s="2"/>
      </tp>
      <tp t="s">
        <v>GBp</v>
        <stp/>
        <stp>##V3_BDPV12</stp>
        <stp>IPF LN Equity</stp>
        <stp>CRNCY</stp>
        <stp>[Crispin Spreadsheet.xlsx]Portfolio!R480C4</stp>
        <tr r="D480" s="2"/>
      </tp>
      <tp t="s">
        <v>EUR</v>
        <stp/>
        <stp>##V3_BDPV12</stp>
        <stp>BAS GY Equity</stp>
        <stp>CRNCY</stp>
        <stp>[Crispin Spreadsheet.xlsx]Portfolio!R140C4</stp>
        <tr r="D140" s="2"/>
      </tp>
      <tp t="s">
        <v>USD</v>
        <stp/>
        <stp>##V3_BDPV12</stp>
        <stp>SJM US Equity</stp>
        <stp>CRNCY</stp>
        <stp>[Crispin Spreadsheet.xlsx]Portfolio!R750C4</stp>
        <tr r="D750" s="2"/>
      </tp>
      <tp>
        <v>403.4</v>
        <stp/>
        <stp>##V3_BDPV12</stp>
        <stp>ASHM LN Equity</stp>
        <stp>PX_YEST_CLOSE</stp>
        <stp>[Crispin Spreadsheet.xlsx]Portfolio!R407C6</stp>
        <tr r="F407" s="2"/>
      </tp>
      <tp>
        <v>240.55</v>
        <stp/>
        <stp>##V3_BDPV12</stp>
        <stp>BT/A LN Equity</stp>
        <stp>PX_YEST_CLOSE</stp>
        <stp>[Crispin Spreadsheet.xlsx]Portfolio!R424C6</stp>
        <tr r="F424" s="2"/>
      </tp>
      <tp t="s">
        <v>EUR</v>
        <stp/>
        <stp>##V3_BDPV12</stp>
        <stp>SAB SQ Equity</stp>
        <stp>CRNCY</stp>
        <stp>[Crispin Spreadsheet.xlsx]Portfolio!R340C4</stp>
        <tr r="D340" s="2"/>
      </tp>
      <tp t="s">
        <v>NOK</v>
        <stp/>
        <stp>##V3_BDPV12</stp>
        <stp>NHY NO Equity</stp>
        <stp>CRNCY</stp>
        <stp>[Crispin Spreadsheet.xlsx]Portfolio!R310C4</stp>
        <tr r="D310" s="2"/>
      </tp>
      <tp t="s">
        <v>USD</v>
        <stp/>
        <stp>##V3_BDPV12</stp>
        <stp>TDG US Equity</stp>
        <stp>CRNCY</stp>
        <stp>[Crispin Spreadsheet.xlsx]Portfolio!R690C4</stp>
        <tr r="D690" s="2"/>
      </tp>
      <tp t="s">
        <v>EUR</v>
        <stp/>
        <stp>##V3_BDPV12</stp>
        <stp>GLE FP Equity</stp>
        <stp>CRNCY</stp>
        <stp>[Crispin Spreadsheet.xlsx]Portfolio!R120C4</stp>
        <tr r="D120" s="2"/>
      </tp>
      <tp t="s">
        <v>EUR</v>
        <stp/>
        <stp>##V3_BDPV12</stp>
        <stp>DEC FP Equity</stp>
        <stp>CRNCY</stp>
        <stp>[Crispin Spreadsheet.xlsx]Portfolio!R100C4</stp>
        <tr r="D100" s="2"/>
      </tp>
      <tp t="s">
        <v>USD</v>
        <stp/>
        <stp>##V3_BDPV12</stp>
        <stp>WFT US Equity</stp>
        <stp>CRNCY</stp>
        <stp>[Crispin Spreadsheet.xlsx]Portfolio!R700C4</stp>
        <tr r="D700" s="2"/>
      </tp>
      <tp>
        <v>1563</v>
        <stp/>
        <stp>##V3_BDPV12</stp>
        <stp>EXPN LN Equity</stp>
        <stp>PX_YEST_CLOSE</stp>
        <stp>[Crispin Spreadsheet.xlsx]Portfolio!R453C6</stp>
        <tr r="F453" s="2"/>
      </tp>
      <tp>
        <v>175.03</v>
        <stp/>
        <stp>##V3_BDPV12</stp>
        <stp>AAPL US Equity</stp>
        <stp>PX_YEST_CLOSE</stp>
        <stp>[Crispin Spreadsheet.xlsx]Portfolio!R597C6</stp>
        <tr r="F597" s="2"/>
      </tp>
      <tp t="s">
        <v>GBp</v>
        <stp/>
        <stp>##V3_BDPV12</stp>
        <stp>AZN LN Equity</stp>
        <stp>CRNCY</stp>
        <stp>[Crispin Spreadsheet.xlsx]Portfolio!R410C4</stp>
        <tr r="D410" s="2"/>
      </tp>
      <tp>
        <v>49.01</v>
        <stp/>
        <stp>##V3_BDPV12</stp>
        <stp>VZ US Equity</stp>
        <stp>PX_YEST_CLOSE</stp>
        <stp>[Crispin Spreadsheet.xlsx]Portfolio!R698C6</stp>
        <tr r="F698" s="2"/>
      </tp>
      <tp t="s">
        <v>GBp</v>
        <stp/>
        <stp>##V3_BDPV12</stp>
        <stp>ABC LN Equity</stp>
        <stp>CRNCY</stp>
        <stp>[Crispin Spreadsheet.xlsx]Portfolio!R400C4</stp>
        <tr r="D400" s="2"/>
      </tp>
      <tp t="s">
        <v>GBp</v>
        <stp/>
        <stp>##V3_BDPV12</stp>
        <stp>BP/ LN Equity</stp>
        <stp>CRNCY</stp>
        <stp>[Crispin Spreadsheet.xlsx]Portfolio!R420C4</stp>
        <tr r="D420" s="2"/>
      </tp>
      <tp t="s">
        <v>GBp</v>
        <stp/>
        <stp>##V3_BDPV12</stp>
        <stp>CPI LN Equity</stp>
        <stp>CRNCY</stp>
        <stp>[Crispin Spreadsheet.xlsx]Portfolio!R430C4</stp>
        <tr r="D430" s="2"/>
      </tp>
      <tp t="s">
        <v>GBp</v>
        <stp/>
        <stp>##V3_BDPV12</stp>
        <stp>CRH LN Equity</stp>
        <stp>CRNCY</stp>
        <stp>[Crispin Spreadsheet.xlsx]Portfolio!R440C4</stp>
        <tr r="D440" s="2"/>
      </tp>
      <tp t="s">
        <v>GBp</v>
        <stp/>
        <stp>##V3_BDPV12</stp>
        <stp>EDR LN Equity</stp>
        <stp>CRNCY</stp>
        <stp>[Crispin Spreadsheet.xlsx]Portfolio!R450C4</stp>
        <tr r="D450" s="2"/>
      </tp>
      <tp t="s">
        <v>USD</v>
        <stp/>
        <stp>##V3_BDPV12</stp>
        <stp>UNVR US Equity</stp>
        <stp>CRNCY</stp>
        <stp>[Crispin Spreadsheet.xlsx]Portfolio!R696C4</stp>
        <tr r="D696" s="2"/>
      </tp>
      <tp>
        <v>14</v>
        <stp/>
        <stp>##V3_BDPV12</stp>
        <stp>CDZI US Equity</stp>
        <stp>PX_YEST_CLOSE</stp>
        <stp>[Crispin Spreadsheet.xlsx]Portfolio!R605C6</stp>
        <tr r="F605" s="2"/>
      </tp>
      <tp t="s">
        <v>EUR</v>
        <stp/>
        <stp>##V3_BDPV12</stp>
        <stp>MAN GY Equity</stp>
        <stp>CRNCY</stp>
        <stp>[Crispin Spreadsheet.xlsx]Portfolio!R160C4</stp>
        <tr r="D160" s="2"/>
      </tp>
      <tp>
        <v>31280</v>
        <stp/>
        <stp>##V3_BDPV12</stp>
        <stp>KIO SJ Equity</stp>
        <stp>LAST_PRICE</stp>
        <stp>[Crispin Spreadsheet.xlsx]Portfolio!R331C7</stp>
        <tr r="G331" s="2"/>
      </tp>
      <tp>
        <v>84.9</v>
        <stp/>
        <stp>##V3_BDPV12</stp>
        <stp>TNI LN Equity</stp>
        <stp>LAST_PRICE</stp>
        <stp>[Crispin Spreadsheet.xlsx]Portfolio!R571C7</stp>
        <tr r="G571" s="2"/>
      </tp>
      <tp>
        <v>1.3816999999999999</v>
        <stp/>
        <stp>##V3_BDPV12</stp>
        <stp>GBPUSD Curncy</stp>
        <stp>LAST_PRICE</stp>
        <stp>[Crispin Spreadsheet.xlsx]Portfolio!R809C7</stp>
        <tr r="G809" s="2"/>
      </tp>
      <tp>
        <v>26.2</v>
        <stp/>
        <stp>##V3_BDPV12</stp>
        <stp>DAN US Equity</stp>
        <stp>LAST_PRICE</stp>
        <stp>[Crispin Spreadsheet.xlsx]Portfolio!R618C7</stp>
        <tr r="G618" s="2"/>
      </tp>
      <tp>
        <v>176.95</v>
        <stp/>
        <stp>##V3_BDPV12</stp>
        <stp>STL NO Equity</stp>
        <stp>LAST_PRICE</stp>
        <stp>[Crispin Spreadsheet.xlsx]Portfolio!R314C7</stp>
        <tr r="G314" s="2"/>
      </tp>
      <tp>
        <v>1011</v>
        <stp/>
        <stp>##V3_BDPV12</stp>
        <stp>SVS LN Equity</stp>
        <stp>LAST_PRICE</stp>
        <stp>[Crispin Spreadsheet.xlsx]Portfolio!R546C7</stp>
        <tr r="G546" s="2"/>
      </tp>
      <tp>
        <v>19.7</v>
        <stp/>
        <stp>##V3_BDPV12</stp>
        <stp>VIE FP Equity</stp>
        <stp>LAST_PRICE</stp>
        <stp>[Crispin Spreadsheet.xlsx]Portfolio!R129C7</stp>
        <tr r="G129" s="2"/>
      </tp>
      <tp>
        <v>1841.5</v>
        <stp/>
        <stp>##V3_BDPV12</stp>
        <stp>PRU LN Equity</stp>
        <stp>LAST_PRICE</stp>
        <stp>[Crispin Spreadsheet.xlsx]Portfolio!R525C7</stp>
        <tr r="G525" s="2"/>
      </tp>
      <tp>
        <v>5990</v>
        <stp/>
        <stp>##V3_BDPV12</stp>
        <stp>RRS LN Equity</stp>
        <stp>LAST_PRICE</stp>
        <stp>[Crispin Spreadsheet.xlsx]Portfolio!R527C7</stp>
        <tr r="G527" s="2"/>
      </tp>
      <tp>
        <v>918</v>
        <stp/>
        <stp>##V3_BDPV12</stp>
        <stp>RR/ LN Equity</stp>
        <stp>LAST_PRICE</stp>
        <stp>[Crispin Spreadsheet.xlsx]Portfolio!R537C7</stp>
        <tr r="G537" s="2"/>
      </tp>
      <tp>
        <v>100</v>
        <stp/>
        <stp>##V3_BDPV12</stp>
        <stp>WDI GY Equity</stp>
        <stp>LAST_PRICE</stp>
        <stp>[Crispin Spreadsheet.xlsx]Portfolio!R179C7</stp>
        <tr r="G179" s="2"/>
      </tp>
      <tp>
        <v>19.73</v>
        <stp/>
        <stp>##V3_BDPV12</stp>
        <stp>CNP FP Equity</stp>
        <stp>PX_YEST_CLOSE</stp>
        <stp>[Crispin Spreadsheet.xlsx]Portfolio!R90C6</stp>
        <tr r="F90" s="2"/>
      </tp>
      <tp>
        <v>87.36</v>
        <stp/>
        <stp>##V3_BDPV12</stp>
        <stp>FNV CN Equity</stp>
        <stp>PX_YEST_CLOSE</stp>
        <stp>[Crispin Spreadsheet.xlsx]Portfolio!R46C6</stp>
        <tr r="F46" s="2"/>
      </tp>
      <tp>
        <v>294</v>
        <stp/>
        <stp>##V3_BDPV12</stp>
        <stp>TOP DC Equity</stp>
        <stp>PX_YEST_CLOSE</stp>
        <stp>[Crispin Spreadsheet.xlsx]Portfolio!R60C6</stp>
        <tr r="F60" s="2"/>
      </tp>
      <tp>
        <v>49.04</v>
        <stp/>
        <stp>##V3_BDPV12</stp>
        <stp>SSABA SS Equity</stp>
        <stp>PX_YEST_CLOSE</stp>
        <stp>[Crispin Spreadsheet.xlsx]Portfolio!R366C6</stp>
        <tr r="F366" s="2"/>
      </tp>
      <tp>
        <v>122.42</v>
        <stp/>
        <stp>##V3_BDPV12</stp>
        <stp>G H8 Comdty</stp>
        <stp>LAST_PRICE</stp>
        <stp>[Crispin Spreadsheet.xlsx]Portfolio!R500C7</stp>
        <tr r="G500" s="2"/>
      </tp>
      <tp t="s">
        <v>CAD</v>
        <stp/>
        <stp>##V3_BDPV12</stp>
        <stp>TRQ CN Equity</stp>
        <stp>CRNCY</stp>
        <stp>[Crispin Spreadsheet.xlsx]Portfolio!R48C4</stp>
        <tr r="D48" s="2"/>
      </tp>
      <tp t="s">
        <v>AUD</v>
        <stp/>
        <stp>##V3_BDPV12</stp>
        <stp>WGX AU Equity</stp>
        <stp>CRNCY</stp>
        <stp>[Crispin Spreadsheet.xlsx]Portfolio!R21C4</stp>
        <tr r="D21" s="2"/>
      </tp>
      <tp t="s">
        <v>EUR</v>
        <stp/>
        <stp>##V3_BDPV12</stp>
        <stp>SOLB BB Equity</stp>
        <stp>CRNCY</stp>
        <stp>[Crispin Spreadsheet.xlsx]Portfolio!R35C4</stp>
        <tr r="D35" s="2"/>
      </tp>
      <tp>
        <v>5314</v>
        <stp/>
        <stp>##V3_BDPV12</stp>
        <stp>FERG LN Equity</stp>
        <stp>LAST_PRICE</stp>
        <stp>[Crispin Spreadsheet.xlsx]Portfolio!R583C7</stp>
        <tr r="G583" s="2"/>
      </tp>
      <tp>
        <v>62.18</v>
        <stp/>
        <stp>##V3_BDPV12</stp>
        <stp>MXIM US Equity</stp>
        <stp>LAST_PRICE</stp>
        <stp>[Crispin Spreadsheet.xlsx]Portfolio!R757C7</stp>
        <tr r="G757" s="2"/>
      </tp>
      <tp t="s">
        <v>EUR</v>
        <stp/>
        <stp>##V3_BDPV12</stp>
        <stp>RNO FP Equity</stp>
        <stp>CRNCY</stp>
        <stp>[Crispin Spreadsheet.xlsx]Portfolio!R111C4</stp>
        <tr r="D111" s="2"/>
      </tp>
      <tp t="s">
        <v>EUR</v>
        <stp/>
        <stp>##V3_BDPV12</stp>
        <stp>SDF GY Equity</stp>
        <stp>CRNCY</stp>
        <stp>[Crispin Spreadsheet.xlsx]Portfolio!R751C4</stp>
        <tr r="D751" s="2"/>
      </tp>
      <tp t="s">
        <v>EUR</v>
        <stp/>
        <stp>##V3_BDPV12</stp>
        <stp>PHIA NA Equity</stp>
        <stp>CRNCY</stp>
        <stp>[Crispin Spreadsheet.xlsx]Portfolio!R752C4</stp>
        <tr r="D752" s="2"/>
      </tp>
      <tp t="s">
        <v>USD</v>
        <stp/>
        <stp>##V3_BDPV12</stp>
        <stp>TSLA US Equity</stp>
        <stp>CRNCY</stp>
        <stp>[Crispin Spreadsheet.xlsx]Portfolio!R776C4</stp>
        <tr r="D776" s="2"/>
      </tp>
      <tp t="s">
        <v>EUR</v>
        <stp/>
        <stp>##V3_BDPV12</stp>
        <stp>PAH3 GY Equity</stp>
        <stp>CRNCY</stp>
        <stp>[Crispin Spreadsheet.xlsx]Portfolio!R162C4</stp>
        <tr r="D162" s="2"/>
      </tp>
      <tp>
        <v>210.95</v>
        <stp/>
        <stp>##V3_BDPV12</stp>
        <stp>BARC LN Equity</stp>
        <stp>PX_YEST_CLOSE</stp>
        <stp>[Crispin Spreadsheet.xlsx]Portfolio!R415C6</stp>
        <tr r="F415" s="2"/>
      </tp>
      <tp t="s">
        <v>USD</v>
        <stp/>
        <stp>##V3_BDPV12</stp>
        <stp>BMA US Equity</stp>
        <stp>CRNCY</stp>
        <stp>[Crispin Spreadsheet.xlsx]Portfolio!R601C4</stp>
        <tr r="D601" s="2"/>
      </tp>
      <tp t="s">
        <v>USD</v>
        <stp/>
        <stp>##V3_BDPV12</stp>
        <stp>BVN US Equity</stp>
        <stp>CRNCY</stp>
        <stp>[Crispin Spreadsheet.xlsx]Portfolio!R611C4</stp>
        <tr r="D611" s="2"/>
      </tp>
      <tp t="s">
        <v>USD</v>
        <stp/>
        <stp>##V3_BDPV12</stp>
        <stp>SPLK US Equity</stp>
        <stp>CRNCY</stp>
        <stp>[Crispin Spreadsheet.xlsx]Portfolio!R771C4</stp>
        <tr r="D771" s="2"/>
      </tp>
      <tp t="s">
        <v>EUR</v>
        <stp/>
        <stp>##V3_BDPV12</stp>
        <stp>WAF GY Equity</stp>
        <stp>CRNCY</stp>
        <stp>[Crispin Spreadsheet.xlsx]Portfolio!R171C4</stp>
        <tr r="D171" s="2"/>
      </tp>
      <tp t="s">
        <v>EUR</v>
        <stp/>
        <stp>##V3_BDPV12</stp>
        <stp>VIV FP Equity</stp>
        <stp>CRNCY</stp>
        <stp>[Crispin Spreadsheet.xlsx]Portfolio!R131C4</stp>
        <tr r="D131" s="2"/>
      </tp>
      <tp>
        <v>127.8</v>
        <stp/>
        <stp>##V3_BDPV12</stp>
        <stp>16 HK Equity</stp>
        <stp>PX_YEST_CLOSE</stp>
        <stp>[Crispin Spreadsheet.xlsx]Portfolio!R199C6</stp>
        <tr r="F199" s="2"/>
      </tp>
      <tp t="s">
        <v>USD</v>
        <stp/>
        <stp>##V3_BDPV12</stp>
        <stp>DHI US Equity</stp>
        <stp>CRNCY</stp>
        <stp>[Crispin Spreadsheet.xlsx]Portfolio!R621C4</stp>
        <tr r="D621" s="2"/>
      </tp>
      <tp t="s">
        <v>EUR</v>
        <stp/>
        <stp>##V3_BDPV12</stp>
        <stp>BCP PL Equity</stp>
        <stp>CRNCY</stp>
        <stp>[Crispin Spreadsheet.xlsx]Portfolio!R321C4</stp>
        <tr r="D321" s="2"/>
      </tp>
      <tp t="s">
        <v>GBp</v>
        <stp/>
        <stp>##V3_BDPV12</stp>
        <stp>POG LN Equity</stp>
        <stp>CRNCY</stp>
        <stp>[Crispin Spreadsheet.xlsx]Portfolio!R521C4</stp>
        <tr r="D521" s="2"/>
      </tp>
      <tp t="s">
        <v>EUR</v>
        <stp/>
        <stp>##V3_BDPV12</stp>
        <stp>UCG IM Equity</stp>
        <stp>CRNCY</stp>
        <stp>[Crispin Spreadsheet.xlsx]Portfolio!R231C4</stp>
        <tr r="D231" s="2"/>
      </tp>
      <tp t="s">
        <v>SEK</v>
        <stp/>
        <stp>##V3_BDPV12</stp>
        <stp>NDA SS Equity</stp>
        <stp>CRNCY</stp>
        <stp>[Crispin Spreadsheet.xlsx]Portfolio!R361C4</stp>
        <tr r="D361" s="2"/>
      </tp>
      <tp>
        <v>85.25</v>
        <stp/>
        <stp>##V3_BDPV12</stp>
        <stp>BB FP Equity</stp>
        <stp>PX_YEST_CLOSE</stp>
        <stp>[Crispin Spreadsheet.xlsx]Portfolio!R119C6</stp>
        <tr r="F119" s="2"/>
      </tp>
      <tp t="s">
        <v>GBp</v>
        <stp/>
        <stp>##V3_BDPV12</stp>
        <stp>RMG LN Equity</stp>
        <stp>CRNCY</stp>
        <stp>[Crispin Spreadsheet.xlsx]Portfolio!R541C4</stp>
        <tr r="D541" s="2"/>
      </tp>
      <tp t="s">
        <v>GBp</v>
        <stp/>
        <stp>##V3_BDPV12</stp>
        <stp>REL LN Equity</stp>
        <stp>CRNCY</stp>
        <stp>[Crispin Spreadsheet.xlsx]Portfolio!R531C4</stp>
        <tr r="D531" s="2"/>
      </tp>
      <tp>
        <v>19.100000000000001</v>
        <stp/>
        <stp>##V3_BDPV12</stp>
        <stp>UG FP Equity</stp>
        <stp>PX_YEST_CLOSE</stp>
        <stp>[Crispin Spreadsheet.xlsx]Portfolio!R109C6</stp>
        <tr r="F109" s="2"/>
      </tp>
      <tp t="s">
        <v>CHF</v>
        <stp/>
        <stp>##V3_BDPV12</stp>
        <stp>LHN SW Equity</stp>
        <stp>CRNCY</stp>
        <stp>[Crispin Spreadsheet.xlsx]Portfolio!R381C4</stp>
        <tr r="D381" s="2"/>
      </tp>
      <tp t="s">
        <v>GBp</v>
        <stp/>
        <stp>##V3_BDPV12</stp>
        <stp>SRP LN Equity</stp>
        <stp>CRNCY</stp>
        <stp>[Crispin Spreadsheet.xlsx]Portfolio!R551C4</stp>
        <tr r="D551" s="2"/>
      </tp>
      <tp t="s">
        <v>GBp</v>
        <stp/>
        <stp>##V3_BDPV12</stp>
        <stp>SGC LN Equity</stp>
        <stp>CRNCY</stp>
        <stp>[Crispin Spreadsheet.xlsx]Portfolio!R561C4</stp>
        <tr r="D561" s="2"/>
      </tp>
      <tp t="s">
        <v>GBp</v>
        <stp/>
        <stp>##V3_BDPV12</stp>
        <stp>TNI LN Equity</stp>
        <stp>CRNCY</stp>
        <stp>[Crispin Spreadsheet.xlsx]Portfolio!R571C4</stp>
        <tr r="D571" s="2"/>
      </tp>
      <tp t="s">
        <v>ZAr</v>
        <stp/>
        <stp>##V3_BDPV12</stp>
        <stp>KIO SJ Equity</stp>
        <stp>CRNCY</stp>
        <stp>[Crispin Spreadsheet.xlsx]Portfolio!R331C4</stp>
        <tr r="D331" s="2"/>
      </tp>
      <tp>
        <v>363.3</v>
        <stp/>
        <stp>##V3_BDPV12</stp>
        <stp>GLEN LN Equity</stp>
        <stp>PX_YEST_CLOSE</stp>
        <stp>[Crispin Spreadsheet.xlsx]Portfolio!R460C6</stp>
        <tr r="F460" s="2"/>
      </tp>
      <tp>
        <v>31.65</v>
        <stp/>
        <stp>##V3_BDPV12</stp>
        <stp>NTRI US Equity</stp>
        <stp>PX_YEST_CLOSE</stp>
        <stp>[Crispin Spreadsheet.xlsx]Portfolio!R669C6</stp>
        <tr r="F669" s="2"/>
      </tp>
      <tp>
        <v>876.2</v>
        <stp/>
        <stp>##V3_BDPV12</stp>
        <stp>ANTO LN Equity</stp>
        <stp>PX_YEST_CLOSE</stp>
        <stp>[Crispin Spreadsheet.xlsx]Portfolio!R406C6</stp>
        <tr r="F406" s="2"/>
      </tp>
      <tp t="s">
        <v>GBp</v>
        <stp/>
        <stp>##V3_BDPV12</stp>
        <stp>RDSB LN Equity</stp>
        <stp>CRNCY</stp>
        <stp>[Crispin Spreadsheet.xlsx]Portfolio!R540C4</stp>
        <tr r="D540" s="2"/>
      </tp>
      <tp t="s">
        <v>GBp</v>
        <stp/>
        <stp>##V3_BDPV12</stp>
        <stp>WMH LN Equity</stp>
        <stp>CRNCY</stp>
        <stp>[Crispin Spreadsheet.xlsx]Portfolio!R581C4</stp>
        <tr r="D581" s="2"/>
      </tp>
      <tp t="s">
        <v>USD</v>
        <stp/>
        <stp>##V3_BDPV12</stp>
        <stp>NVR US Equity</stp>
        <stp>CRNCY</stp>
        <stp>[Crispin Spreadsheet.xlsx]Portfolio!R671C4</stp>
        <tr r="D671" s="2"/>
      </tp>
      <tp t="s">
        <v>GBp</v>
        <stp/>
        <stp>##V3_BDPV12</stp>
        <stp>JPR LN Equity</stp>
        <stp>CRNCY</stp>
        <stp>[Crispin Spreadsheet.xlsx]Portfolio!R491C4</stp>
        <tr r="D491" s="2"/>
      </tp>
      <tp t="s">
        <v>USD</v>
        <stp/>
        <stp>##V3_BDPV12</stp>
        <stp>RDC US Equity</stp>
        <stp>CRNCY</stp>
        <stp>[Crispin Spreadsheet.xlsx]Portfolio!R681C4</stp>
        <tr r="D681" s="2"/>
      </tp>
      <tp t="s">
        <v>USD</v>
        <stp/>
        <stp>##V3_BDPV12</stp>
        <stp>RIG US Equity</stp>
        <stp>CRNCY</stp>
        <stp>[Crispin Spreadsheet.xlsx]Portfolio!R691C4</stp>
        <tr r="D691" s="2"/>
      </tp>
      <tp t="s">
        <v>EUR</v>
        <stp/>
        <stp>##V3_BDPV12</stp>
        <stp>SAN SQ Equity</stp>
        <stp>CRNCY</stp>
        <stp>[Crispin Spreadsheet.xlsx]Portfolio!R341C4</stp>
        <tr r="D341" s="2"/>
      </tp>
      <tp t="s">
        <v>GBp</v>
        <stp/>
        <stp>##V3_BDPV12</stp>
        <stp>LMI LN Equity</stp>
        <stp>CRNCY</stp>
        <stp>[Crispin Spreadsheet.xlsx]Portfolio!R501C4</stp>
        <tr r="D501" s="2"/>
      </tp>
      <tp t="s">
        <v>USD</v>
        <stp/>
        <stp>##V3_BDPV12</stp>
        <stp>WFC US Equity</stp>
        <stp>CRNCY</stp>
        <stp>[Crispin Spreadsheet.xlsx]Portfolio!R701C4</stp>
        <tr r="D701" s="2"/>
      </tp>
      <tp t="s">
        <v>EUR</v>
        <stp/>
        <stp>##V3_BDPV12</stp>
        <stp>ABI BB Equity</stp>
        <stp>CRNCY</stp>
        <stp>[Crispin Spreadsheet.xlsx]Portfolio!R731C4</stp>
        <tr r="D731" s="2"/>
      </tp>
      <tp t="s">
        <v>EUR</v>
        <stp/>
        <stp>##V3_BDPV12</stp>
        <stp>KER FP Equity</stp>
        <stp>CRNCY</stp>
        <stp>[Crispin Spreadsheet.xlsx]Portfolio!R101C4</stp>
        <tr r="D101" s="2"/>
      </tp>
      <tp t="s">
        <v>GBp</v>
        <stp/>
        <stp>##V3_BDPV12</stp>
        <stp>ACA LN Equity</stp>
        <stp>CRNCY</stp>
        <stp>[Crispin Spreadsheet.xlsx]Portfolio!R401C4</stp>
        <tr r="D401" s="2"/>
      </tp>
      <tp t="s">
        <v>GBp</v>
        <stp/>
        <stp>##V3_BDPV12</stp>
        <stp>TSCO LN Equity</stp>
        <stp>CRNCY</stp>
        <stp>[Crispin Spreadsheet.xlsx]Portfolio!R566C4</stp>
        <tr r="D566" s="2"/>
      </tp>
      <tp t="s">
        <v>EUR</v>
        <stp/>
        <stp>##V3_BDPV12</stp>
        <stp>AGN NA Equity</stp>
        <stp>CRNCY</stp>
        <stp>[Crispin Spreadsheet.xlsx]Portfolio!R291C4</stp>
        <tr r="D291" s="2"/>
      </tp>
      <tp t="s">
        <v>GBp</v>
        <stp/>
        <stp>##V3_BDPV12</stp>
        <stp>CCL LN Equity</stp>
        <stp>CRNCY</stp>
        <stp>[Crispin Spreadsheet.xlsx]Portfolio!R431C4</stp>
        <tr r="D431" s="2"/>
      </tp>
      <tp t="s">
        <v>GBp</v>
        <stp/>
        <stp>##V3_BDPV12</stp>
        <stp>DTG LN Equity</stp>
        <stp>CRNCY</stp>
        <stp>[Crispin Spreadsheet.xlsx]Portfolio!R741C4</stp>
        <tr r="D741" s="2"/>
      </tp>
      <tp t="s">
        <v>GBp</v>
        <stp/>
        <stp>##V3_BDPV12</stp>
        <stp>EIG LN Equity</stp>
        <stp>CRNCY</stp>
        <stp>[Crispin Spreadsheet.xlsx]Portfolio!R451C4</stp>
        <tr r="D451" s="2"/>
      </tp>
      <tp>
        <v>1</v>
        <stp/>
        <stp>##V3_BDPV12</stp>
        <stp>EURZAr Curncy</stp>
        <stp>QUOTE_FACTOR</stp>
        <stp>[Crispin Spreadsheet.xlsx]Portfolio!R330C12</stp>
        <tr r="L330" s="2"/>
      </tp>
      <tp>
        <v>1</v>
        <stp/>
        <stp>##V3_BDPV12</stp>
        <stp>EURZAr Curncy</stp>
        <stp>QUOTE_FACTOR</stp>
        <stp>[Crispin Spreadsheet.xlsx]Portfolio!R331C12</stp>
        <tr r="L331" s="2"/>
      </tp>
      <tp>
        <v>1</v>
        <stp/>
        <stp>##V3_BDPV12</stp>
        <stp>EURZAr Curncy</stp>
        <stp>QUOTE_FACTOR</stp>
        <stp>[Crispin Spreadsheet.xlsx]Portfolio!R332C12</stp>
        <tr r="L332" s="2"/>
      </tp>
      <tp>
        <v>1</v>
        <stp/>
        <stp>##V3_BDPV12</stp>
        <stp>EURZAr Curncy</stp>
        <stp>QUOTE_FACTOR</stp>
        <stp>[Crispin Spreadsheet.xlsx]Portfolio!R329C12</stp>
        <tr r="L329" s="2"/>
      </tp>
      <tp>
        <v>182.15</v>
        <stp/>
        <stp>##V3_BDPV12</stp>
        <stp>JM SS Equity</stp>
        <stp>PX_YEST_CLOSE</stp>
        <stp>[Crispin Spreadsheet.xlsx]Portfolio!R749C6</stp>
        <tr r="F749" s="2"/>
      </tp>
      <tp t="s">
        <v>USD</v>
        <stp/>
        <stp>##V3_BDPV12</stp>
        <stp>GBS LN Equity</stp>
        <stp>CRNCY</stp>
        <stp>[Crispin Spreadsheet.xlsx]Portfolio!R461C4</stp>
        <tr r="D461" s="2"/>
      </tp>
      <tp>
        <v>24.75</v>
        <stp/>
        <stp>##V3_BDPV12</stp>
        <stp>RKH LN Equity</stp>
        <stp>LAST_PRICE</stp>
        <stp>[Crispin Spreadsheet.xlsx]Portfolio!R536C7</stp>
        <tr r="G536" s="2"/>
      </tp>
      <tp>
        <v>3356</v>
        <stp/>
        <stp>##V3_BDPV12</stp>
        <stp>SDR LN Equity</stp>
        <stp>LAST_PRICE</stp>
        <stp>[Crispin Spreadsheet.xlsx]Portfolio!R547C7</stp>
        <tr r="G547" s="2"/>
      </tp>
      <tp>
        <v>937</v>
        <stp/>
        <stp>##V3_BDPV12</stp>
        <stp>PFG LN Equity</stp>
        <stp>LAST_PRICE</stp>
        <stp>[Crispin Spreadsheet.xlsx]Portfolio!R524C7</stp>
        <tr r="G524" s="2"/>
      </tp>
      <tp>
        <v>692.4</v>
        <stp/>
        <stp>##V3_BDPV12</stp>
        <stp>SGE LN Equity</stp>
        <stp>LAST_PRICE</stp>
        <stp>[Crispin Spreadsheet.xlsx]Portfolio!R567C7</stp>
        <tr r="G567" s="2"/>
      </tp>
      <tp>
        <v>54.64</v>
        <stp/>
        <stp>##V3_BDPV12</stp>
        <stp>DAL US Equity</stp>
        <stp>LAST_PRICE</stp>
        <stp>[Crispin Spreadsheet.xlsx]Portfolio!R619C7</stp>
        <tr r="G619" s="2"/>
      </tp>
      <tp>
        <v>7.8390000000000004</v>
        <stp/>
        <stp>##V3_BDPV12</stp>
        <stp>USDHKD Curncy</stp>
        <stp>LAST_PRICE</stp>
        <stp>[Crispin Spreadsheet.xlsx]Portfolio!R722C7</stp>
        <tr r="G722" s="2"/>
      </tp>
      <tp>
        <v>2.7120000000000002</v>
        <stp/>
        <stp>##V3_BDPV12</stp>
        <stp>MAP SQ Equity</stp>
        <stp>LAST_PRICE</stp>
        <stp>[Crispin Spreadsheet.xlsx]Portfolio!R346C7</stp>
        <tr r="G346" s="2"/>
      </tp>
      <tp>
        <v>28.7</v>
        <stp/>
        <stp>##V3_BDPV12</stp>
        <stp>KBH US Equity</stp>
        <stp>LAST_PRICE</stp>
        <stp>[Crispin Spreadsheet.xlsx]Portfolio!R646C7</stp>
        <tr r="G646" s="2"/>
      </tp>
      <tp>
        <v>134.75</v>
        <stp/>
        <stp>##V3_BDPV12</stp>
        <stp>WCH GY Equity</stp>
        <stp>LAST_PRICE</stp>
        <stp>[Crispin Spreadsheet.xlsx]Portfolio!R178C7</stp>
        <tr r="G178" s="2"/>
      </tp>
      <tp>
        <v>68.540000000000006</v>
        <stp/>
        <stp>##V3_BDPV12</stp>
        <stp>STB NO Equity</stp>
        <stp>LAST_PRICE</stp>
        <stp>[Crispin Spreadsheet.xlsx]Portfolio!R315C7</stp>
        <tr r="G315" s="2"/>
      </tp>
      <tp>
        <v>1311</v>
        <stp/>
        <stp>##V3_BDPV12</stp>
        <stp>TPK LN Equity</stp>
        <stp>LAST_PRICE</stp>
        <stp>[Crispin Spreadsheet.xlsx]Portfolio!R570C7</stp>
        <tr r="G570" s="2"/>
      </tp>
      <tp>
        <v>0.7238</v>
        <stp/>
        <stp>##V3_BDPV12</stp>
        <stp>USDGBP Curncy</stp>
        <stp>LAST_PRICE</stp>
        <stp>[Crispin Spreadsheet.xlsx]Portfolio!R796C13</stp>
        <tr r="M796" s="2"/>
      </tp>
      <tp t="s">
        <v>EUR</v>
        <stp/>
        <stp>##V3_BDPV12</stp>
        <stp>FBEL FP Equity</stp>
        <stp>CRNCY</stp>
        <stp>[Crispin Spreadsheet.xlsx]Portfolio!R98C4</stp>
        <tr r="D98" s="2"/>
      </tp>
      <tp>
        <v>40.68</v>
        <stp/>
        <stp>##V3_BDPV12</stp>
        <stp>WES AU Equity</stp>
        <stp>PX_YEST_CLOSE</stp>
        <stp>[Crispin Spreadsheet.xlsx]Portfolio!R20C6</stp>
        <tr r="F20" s="2"/>
      </tp>
      <tp>
        <v>0.20499999999999999</v>
        <stp/>
        <stp>##V3_BDPV12</stp>
        <stp>WGXO AU Equity</stp>
        <stp>PX_YEST_CLOSE</stp>
        <stp>[Crispin Spreadsheet.xlsx]Portfolio!R22C6</stp>
        <tr r="F22" s="2"/>
      </tp>
      <tp>
        <v>0.7238</v>
        <stp/>
        <stp>##V3_BDPV12</stp>
        <stp>USDGBP Curncy</stp>
        <stp>LAST_PRICE</stp>
        <stp>[Crispin Spreadsheet.xlsx]Portfolio!R801C13</stp>
        <tr r="M801" s="2"/>
      </tp>
      <tp t="s">
        <v>EUR</v>
        <stp/>
        <stp>##V3_BDPV12</stp>
        <stp>DSY FP Equity</stp>
        <stp>CRNCY</stp>
        <stp>[Crispin Spreadsheet.xlsx]Portfolio!R93C4</stp>
        <tr r="D93" s="2"/>
      </tp>
      <tp t="s">
        <v>EUR</v>
        <stp/>
        <stp>##V3_BDPV12</stp>
        <stp>RMS FP Equity</stp>
        <stp>CRNCY</stp>
        <stp>[Crispin Spreadsheet.xlsx]Portfolio!R99C4</stp>
        <tr r="D99" s="2"/>
      </tp>
      <tp>
        <v>2.0099999999999998</v>
        <stp/>
        <stp>##V3_BDPV12</stp>
        <stp>SDRL NO Equity</stp>
        <stp>LAST_PRICE</stp>
        <stp>[Crispin Spreadsheet.xlsx]Portfolio!R313C7</stp>
        <tr r="G313" s="2"/>
      </tp>
      <tp t="s">
        <v>HKD</v>
        <stp/>
        <stp>##V3_BDPV12</stp>
        <stp>656 HK Equity</stp>
        <stp>CRNCY</stp>
        <stp>[Crispin Spreadsheet.xlsx]Portfolio!R192C4</stp>
        <tr r="D192" s="2"/>
      </tp>
      <tp>
        <v>29.3</v>
        <stp/>
        <stp>##V3_BDPV12</stp>
        <stp>FCCN LN Equity</stp>
        <stp>LAST_PRICE</stp>
        <stp>[Crispin Spreadsheet.xlsx]Portfolio!R456C7</stp>
        <tr r="G456" s="2"/>
      </tp>
      <tp>
        <v>16.760000000000002</v>
        <stp/>
        <stp>##V3_BDPV12</stp>
        <stp>AIXA GY Equity</stp>
        <stp>LAST_PRICE</stp>
        <stp>[Crispin Spreadsheet.xlsx]Portfolio!R137C7</stp>
        <tr r="G137" s="2"/>
      </tp>
      <tp t="s">
        <v>EUR</v>
        <stp/>
        <stp>##V3_BDPV12</stp>
        <stp>SOW GY Equity</stp>
        <stp>CRNCY</stp>
        <stp>[Crispin Spreadsheet.xlsx]Portfolio!R172C4</stp>
        <tr r="D172" s="2"/>
      </tp>
      <tp t="s">
        <v>USD</v>
        <stp/>
        <stp>##V3_BDPV12</stp>
        <stp>AGN US Equity</stp>
        <stp>CRNCY</stp>
        <stp>[Crispin Spreadsheet.xlsx]Portfolio!R592C4</stp>
        <tr r="D592" s="2"/>
      </tp>
      <tp t="s">
        <v>EUR</v>
        <stp/>
        <stp>##V3_BDPV12</stp>
        <stp>RXL FP Equity</stp>
        <stp>CRNCY</stp>
        <stp>[Crispin Spreadsheet.xlsx]Portfolio!R112C4</stp>
        <tr r="D112" s="2"/>
      </tp>
      <tp t="s">
        <v>EUR</v>
        <stp/>
        <stp>##V3_BDPV12</stp>
        <stp>STM FP Equity</stp>
        <stp>CRNCY</stp>
        <stp>[Crispin Spreadsheet.xlsx]Portfolio!R122C4</stp>
        <tr r="D122" s="2"/>
      </tp>
      <tp t="s">
        <v>EUR</v>
        <stp/>
        <stp>##V3_BDPV12</stp>
        <stp>EDP PL Equity</stp>
        <stp>CRNCY</stp>
        <stp>[Crispin Spreadsheet.xlsx]Portfolio!R322C4</stp>
        <tr r="D322" s="2"/>
      </tp>
      <tp t="s">
        <v>USD</v>
        <stp/>
        <stp>##V3_BDPV12</stp>
        <stp>BAC US Equity</stp>
        <stp>CRNCY</stp>
        <stp>[Crispin Spreadsheet.xlsx]Portfolio!R602C4</stp>
        <tr r="D602" s="2"/>
      </tp>
      <tp t="s">
        <v>USD</v>
        <stp/>
        <stp>##V3_BDPV12</stp>
        <stp>FCX US Equity</stp>
        <stp>CRNCY</stp>
        <stp>[Crispin Spreadsheet.xlsx]Portfolio!R632C4</stp>
        <tr r="D632" s="2"/>
      </tp>
      <tp t="s">
        <v>USD</v>
        <stp/>
        <stp>##V3_BDPV12</stp>
        <stp>IBM US Equity</stp>
        <stp>CRNCY</stp>
        <stp>[Crispin Spreadsheet.xlsx]Portfolio!R642C4</stp>
        <tr r="D642" s="2"/>
      </tp>
      <tp t="s">
        <v>EUR</v>
        <stp/>
        <stp>##V3_BDPV12</stp>
        <stp>UBI IM Equity</stp>
        <stp>CRNCY</stp>
        <stp>[Crispin Spreadsheet.xlsx]Portfolio!R232C4</stp>
        <tr r="D232" s="2"/>
      </tp>
      <tp t="s">
        <v>GBp</v>
        <stp/>
        <stp>##V3_BDPV12</stp>
        <stp>RPT LN Equity</stp>
        <stp>CRNCY</stp>
        <stp>[Crispin Spreadsheet.xlsx]Portfolio!R532C4</stp>
        <tr r="D532" s="2"/>
      </tp>
      <tp t="s">
        <v>GBp</v>
        <stp/>
        <stp>##V3_BDPV12</stp>
        <stp>RSA LN Equity</stp>
        <stp>CRNCY</stp>
        <stp>[Crispin Spreadsheet.xlsx]Portfolio!R542C4</stp>
        <tr r="D542" s="2"/>
      </tp>
      <tp t="s">
        <v>NOK</v>
        <stp/>
        <stp>##V3_BDPV12</stp>
        <stp>PGS NO Equity</stp>
        <stp>CRNCY</stp>
        <stp>[Crispin Spreadsheet.xlsx]Portfolio!R312C4</stp>
        <tr r="D312" s="2"/>
      </tp>
      <tp t="s">
        <v>GBp</v>
        <stp/>
        <stp>##V3_BDPV12</stp>
        <stp>SHP LN Equity</stp>
        <stp>CRNCY</stp>
        <stp>[Crispin Spreadsheet.xlsx]Portfolio!R552C4</stp>
        <tr r="D552" s="2"/>
      </tp>
      <tp t="s">
        <v>GBp</v>
        <stp/>
        <stp>##V3_BDPV12</stp>
        <stp>TALK LN Equity</stp>
        <stp>CRNCY</stp>
        <stp>[Crispin Spreadsheet.xlsx]Portfolio!R565C4</stp>
        <tr r="D565" s="2"/>
      </tp>
      <tp>
        <v>4.7770000000000001</v>
        <stp/>
        <stp>##V3_BDPV12</stp>
        <stp>ENEL IM Equity</stp>
        <stp>PX_YEST_CLOSE</stp>
        <stp>[Crispin Spreadsheet.xlsx]Portfolio!R221C6</stp>
        <tr r="F221" s="2"/>
      </tp>
      <tp t="s">
        <v>USD</v>
        <stp/>
        <stp>##V3_BDPV12</stp>
        <stp>MON US Equity</stp>
        <stp>CRNCY</stp>
        <stp>[Crispin Spreadsheet.xlsx]Portfolio!R662C4</stp>
        <tr r="D662" s="2"/>
      </tp>
      <tp>
        <v>17.175000000000001</v>
        <stp/>
        <stp>##V3_BDPV12</stp>
        <stp>CSGN SW Equity</stp>
        <stp>PX_YEST_CLOSE</stp>
        <stp>[Crispin Spreadsheet.xlsx]Portfolio!R377C6</stp>
        <tr r="F377" s="2"/>
      </tp>
      <tp>
        <v>67.5</v>
        <stp/>
        <stp>##V3_BDPV12</stp>
        <stp>LLOY LN Equity</stp>
        <stp>PX_YEST_CLOSE</stp>
        <stp>[Crispin Spreadsheet.xlsx]Portfolio!R498C6</stp>
        <tr r="F498" s="2"/>
      </tp>
      <tp t="s">
        <v>USD</v>
        <stp/>
        <stp>##V3_BDPV12</stp>
        <stp>LVS US Equity</stp>
        <stp>CRNCY</stp>
        <stp>[Crispin Spreadsheet.xlsx]Portfolio!R652C4</stp>
        <tr r="D652" s="2"/>
      </tp>
      <tp t="s">
        <v>USD</v>
        <stp/>
        <stp>##V3_BDPV12</stp>
        <stp>QCOM US Equity</stp>
        <stp>CRNCY</stp>
        <stp>[Crispin Spreadsheet.xlsx]Portfolio!R680C4</stp>
        <tr r="D680" s="2"/>
      </tp>
      <tp t="s">
        <v>EUR</v>
        <stp/>
        <stp>##V3_BDPV12</stp>
        <stp>BMW GY Equity</stp>
        <stp>CRNCY</stp>
        <stp>[Crispin Spreadsheet.xlsx]Portfolio!R142C4</stp>
        <tr r="D142" s="2"/>
      </tp>
      <tp t="s">
        <v>GBp</v>
        <stp/>
        <stp>##V3_BDPV12</stp>
        <stp>IMI LN Equity</stp>
        <stp>CRNCY</stp>
        <stp>[Crispin Spreadsheet.xlsx]Portfolio!R472C4</stp>
        <tr r="D472" s="2"/>
      </tp>
      <tp>
        <v>1644</v>
        <stp/>
        <stp>##V3_BDPV12</stp>
        <stp>BRBY LN Equity</stp>
        <stp>PX_YEST_CLOSE</stp>
        <stp>[Crispin Spreadsheet.xlsx]Portfolio!R426C6</stp>
        <tr r="F426" s="2"/>
      </tp>
      <tp t="s">
        <v>EUR</v>
        <stp/>
        <stp>##V3_BDPV12</stp>
        <stp>GYC GY Equity</stp>
        <stp>CRNCY</stp>
        <stp>[Crispin Spreadsheet.xlsx]Portfolio!R152C4</stp>
        <tr r="D152" s="2"/>
      </tp>
      <tp t="s">
        <v>ZAr</v>
        <stp/>
        <stp>##V3_BDPV12</stp>
        <stp>SGL SJ Equity</stp>
        <stp>CRNCY</stp>
        <stp>[Crispin Spreadsheet.xlsx]Portfolio!R332C4</stp>
        <tr r="D332" s="2"/>
      </tp>
      <tp t="s">
        <v>SEK</v>
        <stp/>
        <stp>##V3_BDPV12</stp>
        <stp>SAND SS Equity</stp>
        <stp>CRNCY</stp>
        <stp>[Crispin Spreadsheet.xlsx]Portfolio!R362C4</stp>
        <tr r="D362" s="2"/>
      </tp>
      <tp t="s">
        <v>EUR</v>
        <stp/>
        <stp>##V3_BDPV12</stp>
        <stp>TUI1 GY Equity</stp>
        <stp>CRNCY</stp>
        <stp>[Crispin Spreadsheet.xlsx]Portfolio!R175C4</stp>
        <tr r="D175" s="2"/>
      </tp>
      <tp t="s">
        <v>GBp</v>
        <stp/>
        <stp>##V3_BDPV12</stp>
        <stp>MRW LN Equity</stp>
        <stp>CRNCY</stp>
        <stp>[Crispin Spreadsheet.xlsx]Portfolio!R582C4</stp>
        <tr r="D582" s="2"/>
      </tp>
      <tp t="s">
        <v>USD</v>
        <stp/>
        <stp>##V3_BDPV12</stp>
        <stp>WHR US Equity</stp>
        <stp>CRNCY</stp>
        <stp>[Crispin Spreadsheet.xlsx]Portfolio!R702C4</stp>
        <tr r="D702" s="2"/>
      </tp>
      <tp t="s">
        <v>EUR</v>
        <stp/>
        <stp>##V3_BDPV12</stp>
        <stp>EDF FP Equity</stp>
        <stp>CRNCY</stp>
        <stp>[Crispin Spreadsheet.xlsx]Portfolio!R742C4</stp>
        <tr r="D742" s="2"/>
      </tp>
      <tp t="s">
        <v>GBp</v>
        <stp/>
        <stp>##V3_BDPV12</stp>
        <stp>OBD LN Equity</stp>
        <stp>CRNCY</stp>
        <stp>[Crispin Spreadsheet.xlsx]Portfolio!R512C4</stp>
        <tr r="D512" s="2"/>
      </tp>
      <tp t="s">
        <v>EUR</v>
        <stp/>
        <stp>##V3_BDPV12</stp>
        <stp>ENI IM Equity</stp>
        <stp>CRNCY</stp>
        <stp>[Crispin Spreadsheet.xlsx]Portfolio!R222C4</stp>
        <tr r="D222" s="2"/>
      </tp>
      <tp>
        <v>338.08</v>
        <stp/>
        <stp>##V3_BDPV12</stp>
        <stp>CACC US Equity</stp>
        <stp>PX_YEST_CLOSE</stp>
        <stp>[Crispin Spreadsheet.xlsx]Portfolio!R617C6</stp>
        <tr r="F617" s="2"/>
      </tp>
      <tp t="s">
        <v>GBp</v>
        <stp/>
        <stp>##V3_BDPV12</stp>
        <stp>AV/ LN Equity</stp>
        <stp>CRNCY</stp>
        <stp>[Crispin Spreadsheet.xlsx]Portfolio!R412C4</stp>
        <tr r="D412" s="2"/>
      </tp>
      <tp t="s">
        <v>GBp</v>
        <stp/>
        <stp>##V3_BDPV12</stp>
        <stp>ADM LN Equity</stp>
        <stp>CRNCY</stp>
        <stp>[Crispin Spreadsheet.xlsx]Portfolio!R402C4</stp>
        <tr r="D402" s="2"/>
      </tp>
      <tp t="s">
        <v>GBp</v>
        <stp/>
        <stp>##V3_BDPV12</stp>
        <stp>CPR LN Equity</stp>
        <stp>CRNCY</stp>
        <stp>[Crispin Spreadsheet.xlsx]Portfolio!R432C4</stp>
        <tr r="D432" s="2"/>
      </tp>
      <tp t="s">
        <v>GBp</v>
        <stp/>
        <stp>##V3_BDPV12</stp>
        <stp>DCG LN Equity</stp>
        <stp>CRNCY</stp>
        <stp>[Crispin Spreadsheet.xlsx]Portfolio!R442C4</stp>
        <tr r="D442" s="2"/>
      </tp>
      <tp t="s">
        <v>GBp</v>
        <stp/>
        <stp>##V3_BDPV12</stp>
        <stp>ECM LN Equity</stp>
        <stp>CRNCY</stp>
        <stp>[Crispin Spreadsheet.xlsx]Portfolio!R452C4</stp>
        <tr r="D452" s="2"/>
      </tp>
      <tp t="s">
        <v>GBp</v>
        <stp/>
        <stp>##V3_BDPV12</stp>
        <stp>STAN LN Equity</stp>
        <stp>CRNCY</stp>
        <stp>[Crispin Spreadsheet.xlsx]Portfolio!R562C4</stp>
        <tr r="D562" s="2"/>
      </tp>
      <tp t="s">
        <v>EUR</v>
        <stp/>
        <stp>##V3_BDPV12</stp>
        <stp>MMB FP Equity</stp>
        <stp>CRNCY</stp>
        <stp>[Crispin Spreadsheet.xlsx]Portfolio!R102C4</stp>
        <tr r="D102" s="2"/>
      </tp>
      <tp t="s">
        <v>GBp</v>
        <stp/>
        <stp>##V3_BDPV12</stp>
        <stp>GNC LN Equity</stp>
        <stp>CRNCY</stp>
        <stp>[Crispin Spreadsheet.xlsx]Portfolio!R462C4</stp>
        <tr r="D462" s="2"/>
      </tp>
      <tp>
        <v>183.9</v>
        <stp/>
        <stp>##V3_BDPV12</stp>
        <stp>TLW LN Equity</stp>
        <stp>LAST_PRICE</stp>
        <stp>[Crispin Spreadsheet.xlsx]Portfolio!R573C7</stp>
        <tr r="G573" s="2"/>
      </tp>
      <tp>
        <v>17.75</v>
        <stp/>
        <stp>##V3_BDPV12</stp>
        <stp>SLP LN Equity</stp>
        <stp>LAST_PRICE</stp>
        <stp>[Crispin Spreadsheet.xlsx]Portfolio!R564C7</stp>
        <tr r="G564" s="2"/>
      </tp>
      <tp>
        <v>695</v>
        <stp/>
        <stp>##V3_BDPV12</stp>
        <stp>SMS LN Equity</stp>
        <stp>LAST_PRICE</stp>
        <stp>[Crispin Spreadsheet.xlsx]Portfolio!R554C7</stp>
        <tr r="G554" s="2"/>
      </tp>
      <tp>
        <v>3671.5</v>
        <stp/>
        <stp>##V3_BDPV12</stp>
        <stp>RIO LN Equity</stp>
        <stp>LAST_PRICE</stp>
        <stp>[Crispin Spreadsheet.xlsx]Portfolio!R535C7</stp>
        <tr r="G535" s="2"/>
      </tp>
      <tp>
        <v>20.05</v>
        <stp/>
        <stp>##V3_BDPV12</stp>
        <stp>HTZ US Equity</stp>
        <stp>LAST_PRICE</stp>
        <stp>[Crispin Spreadsheet.xlsx]Portfolio!R746C7</stp>
        <tr r="G746" s="2"/>
      </tp>
      <tp>
        <v>76.62</v>
        <stp/>
        <stp>##V3_BDPV12</stp>
        <stp>LVS US Equity</stp>
        <stp>LAST_PRICE</stp>
        <stp>[Crispin Spreadsheet.xlsx]Portfolio!R652C7</stp>
        <tr r="G652" s="2"/>
      </tp>
      <tp>
        <v>63</v>
        <stp/>
        <stp>##V3_BDPV12</stp>
        <stp>AXL SJ Equity</stp>
        <stp>LAST_PRICE</stp>
        <stp>[Crispin Spreadsheet.xlsx]Portfolio!R329C7</stp>
        <tr r="G329" s="2"/>
      </tp>
      <tp>
        <v>38.17</v>
        <stp/>
        <stp>##V3_BDPV12</stp>
        <stp>NAV US Equity</stp>
        <stp>LAST_PRICE</stp>
        <stp>[Crispin Spreadsheet.xlsx]Portfolio!R760C7</stp>
        <tr r="G760" s="2"/>
      </tp>
      <tp>
        <v>44.35</v>
        <stp/>
        <stp>##V3_BDPV12</stp>
        <stp>X US Equity</stp>
        <stp>LAST_PRICE</stp>
        <stp>[Crispin Spreadsheet.xlsx]Portfolio!R780C7</stp>
        <tr r="G780" s="2"/>
      </tp>
      <tp>
        <v>210.8</v>
        <stp/>
        <stp>##V3_BDPV12</stp>
        <stp>QQ/ LN Equity</stp>
        <stp>LAST_PRICE</stp>
        <stp>[Crispin Spreadsheet.xlsx]Portfolio!R526C7</stp>
        <tr r="G526" s="2"/>
      </tp>
      <tp>
        <v>7.33</v>
        <stp/>
        <stp>##V3_BDPV12</stp>
        <stp>CE IM Equity</stp>
        <stp>LAST_PRICE</stp>
        <stp>[Crispin Spreadsheet.xlsx]Portfolio!R220C7</stp>
        <tr r="G220" s="2"/>
      </tp>
      <tp>
        <v>435.9</v>
        <stp/>
        <stp>##V3_BDPV12</stp>
        <stp>VWS DC Equity</stp>
        <stp>PX_YEST_CLOSE</stp>
        <stp>[Crispin Spreadsheet.xlsx]Portfolio!R61C6</stp>
        <tr r="F61" s="2"/>
      </tp>
      <tp t="s">
        <v>SEK</v>
        <stp/>
        <stp>##V3_BDPV12</stp>
        <stp>HEXAB SS Equity</stp>
        <stp>CRNCY</stp>
        <stp>[Crispin Spreadsheet.xlsx]Portfolio!R747C4</stp>
        <tr r="D747" s="2"/>
      </tp>
      <tp t="s">
        <v>EUR</v>
        <stp/>
        <stp>##V3_BDPV12</stp>
        <stp>AIR FP Equity</stp>
        <stp>CRNCY</stp>
        <stp>[Crispin Spreadsheet.xlsx]Portfolio!R79C4</stp>
        <tr r="D79" s="2"/>
      </tp>
      <tp t="s">
        <v>SEK</v>
        <stp/>
        <stp>##V3_BDPV12</stp>
        <stp>GETIB SS Equity</stp>
        <stp>CRNCY</stp>
        <stp>[Crispin Spreadsheet.xlsx]Portfolio!R357C4</stp>
        <tr r="D357" s="2"/>
      </tp>
      <tp>
        <v>211</v>
        <stp/>
        <stp>##V3_BDPV12</stp>
        <stp>BARC LN Equity</stp>
        <stp>LAST_PRICE</stp>
        <stp>[Crispin Spreadsheet.xlsx]Portfolio!R415C7</stp>
        <tr r="G415" s="2"/>
      </tp>
      <tp>
        <v>2285</v>
        <stp/>
        <stp>##V3_BDPV12</stp>
        <stp>RDSB LN Equity</stp>
        <stp>LAST_PRICE</stp>
        <stp>[Crispin Spreadsheet.xlsx]Portfolio!R540C7</stp>
        <tr r="G540" s="2"/>
      </tp>
      <tp>
        <v>8.5210000000000008</v>
        <stp/>
        <stp>##V3_BDPV12</stp>
        <stp>EOAN GY Equity</stp>
        <stp>LAST_PRICE</stp>
        <stp>[Crispin Spreadsheet.xlsx]Portfolio!R150C7</stp>
        <tr r="G150" s="2"/>
      </tp>
      <tp>
        <v>32.299999999999997</v>
        <stp/>
        <stp>##V3_BDPV12</stp>
        <stp>HLAG GY Equity</stp>
        <stp>LAST_PRICE</stp>
        <stp>[Crispin Spreadsheet.xlsx]Portfolio!R153C7</stp>
        <tr r="G153" s="2"/>
      </tp>
      <tp>
        <v>25.585000000000001</v>
        <stp/>
        <stp>##V3_BDPV12</stp>
        <stp>RDSA NA Equity</stp>
        <stp>LAST_PRICE</stp>
        <stp>[Crispin Spreadsheet.xlsx]Portfolio!R302C7</stp>
        <tr r="G302" s="2"/>
      </tp>
      <tp>
        <v>0.54700000000000004</v>
        <stp/>
        <stp>##V3_BDPV12</stp>
        <stp>GEDI IM Equity</stp>
        <stp>LAST_PRICE</stp>
        <stp>[Crispin Spreadsheet.xlsx]Portfolio!R224C7</stp>
        <tr r="G224" s="2"/>
      </tp>
      <tp>
        <v>110.6</v>
        <stp/>
        <stp>##V3_BDPV12</stp>
        <stp>TALK LN Equity</stp>
        <stp>LAST_PRICE</stp>
        <stp>[Crispin Spreadsheet.xlsx]Portfolio!R565C7</stp>
        <tr r="G565" s="2"/>
      </tp>
      <tp>
        <v>67.58</v>
        <stp/>
        <stp>##V3_BDPV12</stp>
        <stp>LLOY LN Equity</stp>
        <stp>LAST_PRICE</stp>
        <stp>[Crispin Spreadsheet.xlsx]Portfolio!R498C7</stp>
        <tr r="G498" s="2"/>
      </tp>
      <tp>
        <v>31.65</v>
        <stp/>
        <stp>##V3_BDPV12</stp>
        <stp>NTRI US Equity</stp>
        <stp>LAST_PRICE</stp>
        <stp>[Crispin Spreadsheet.xlsx]Portfolio!R669C7</stp>
        <tr r="G669" s="2"/>
      </tp>
      <tp t="s">
        <v>EUR</v>
        <stp/>
        <stp>##V3_BDPV12</stp>
        <stp>SZU GY Equity</stp>
        <stp>CRNCY</stp>
        <stp>[Crispin Spreadsheet.xlsx]Portfolio!R173C4</stp>
        <tr r="D173" s="2"/>
      </tp>
      <tp t="s">
        <v>EUR</v>
        <stp/>
        <stp>##V3_BDPV12</stp>
        <stp>PHIA NA Equity</stp>
        <stp>CRNCY</stp>
        <stp>[Crispin Spreadsheet.xlsx]Portfolio!R300C4</stp>
        <tr r="D300" s="2"/>
      </tp>
      <tp t="s">
        <v>EUR</v>
        <stp/>
        <stp>##V3_BDPV12</stp>
        <stp>SAN FP Equity</stp>
        <stp>CRNCY</stp>
        <stp>[Crispin Spreadsheet.xlsx]Portfolio!R113C4</stp>
        <tr r="D113" s="2"/>
      </tp>
      <tp t="s">
        <v>EUR</v>
        <stp/>
        <stp>##V3_BDPV12</stp>
        <stp>ELE SQ Equity</stp>
        <stp>CRNCY</stp>
        <stp>[Crispin Spreadsheet.xlsx]Portfolio!R343C4</stp>
        <tr r="D343" s="2"/>
      </tp>
      <tp t="s">
        <v>USD</v>
        <stp/>
        <stp>##V3_BDPV12</stp>
        <stp>CRM US Equity</stp>
        <stp>CRNCY</stp>
        <stp>[Crispin Spreadsheet.xlsx]Portfolio!R683C4</stp>
        <tr r="D683" s="2"/>
      </tp>
      <tp t="s">
        <v>USD</v>
        <stp/>
        <stp>##V3_BDPV12</stp>
        <stp>BFR US Equity</stp>
        <stp>CRNCY</stp>
        <stp>[Crispin Spreadsheet.xlsx]Portfolio!R603C4</stp>
        <tr r="D603" s="2"/>
      </tp>
      <tp t="s">
        <v>EUR</v>
        <stp/>
        <stp>##V3_BDPV12</stp>
        <stp>PSM GY Equity</stp>
        <stp>CRNCY</stp>
        <stp>[Crispin Spreadsheet.xlsx]Portfolio!R163C4</stp>
        <tr r="D163" s="2"/>
      </tp>
      <tp t="s">
        <v>USD</v>
        <stp/>
        <stp>##V3_BDPV12</stp>
        <stp>EEM US Equity</stp>
        <stp>CRNCY</stp>
        <stp>[Crispin Spreadsheet.xlsx]Portfolio!R643C4</stp>
        <tr r="D643" s="2"/>
      </tp>
      <tp t="s">
        <v>USD</v>
        <stp/>
        <stp>##V3_BDPV12</stp>
        <stp>EXP US Equity</stp>
        <stp>CRNCY</stp>
        <stp>[Crispin Spreadsheet.xlsx]Portfolio!R623C4</stp>
        <tr r="D623" s="2"/>
      </tp>
      <tp>
        <v>8.4239999999999995</v>
        <stp/>
        <stp>##V3_BDPV12</stp>
        <stp>EOAN GY Equity</stp>
        <stp>PX_YEST_CLOSE</stp>
        <stp>[Crispin Spreadsheet.xlsx]Portfolio!R150C6</stp>
        <tr r="F150" s="2"/>
      </tp>
      <tp>
        <v>72.7</v>
        <stp/>
        <stp>##V3_BDPV12</stp>
        <stp>BOSS GY Equity</stp>
        <stp>PX_YEST_CLOSE</stp>
        <stp>[Crispin Spreadsheet.xlsx]Portfolio!R157C6</stp>
        <tr r="F157" s="2"/>
      </tp>
      <tp>
        <v>5334</v>
        <stp/>
        <stp>##V3_BDPV12</stp>
        <stp>FERG LN Equity</stp>
        <stp>PX_YEST_CLOSE</stp>
        <stp>[Crispin Spreadsheet.xlsx]Portfolio!R583C6</stp>
        <tr r="F583" s="2"/>
      </tp>
      <tp t="s">
        <v>EUR</v>
        <stp/>
        <stp>##V3_BDPV12</stp>
        <stp>TFI FP Equity</stp>
        <stp>CRNCY</stp>
        <stp>[Crispin Spreadsheet.xlsx]Portfolio!R123C4</stp>
        <tr r="D123" s="2"/>
      </tp>
      <tp t="s">
        <v>GBp</v>
        <stp/>
        <stp>##V3_BDPV12</stp>
        <stp>ULVR LN Equity</stp>
        <stp>CRNCY</stp>
        <stp>[Crispin Spreadsheet.xlsx]Portfolio!R575C4</stp>
        <tr r="D575" s="2"/>
      </tp>
      <tp t="s">
        <v>GBp</v>
        <stp/>
        <stp>##V3_BDPV12</stp>
        <stp>PFD LN Equity</stp>
        <stp>CRNCY</stp>
        <stp>[Crispin Spreadsheet.xlsx]Portfolio!R523C4</stp>
        <tr r="D523" s="2"/>
      </tp>
      <tp>
        <v>3.18</v>
        <stp/>
        <stp>##V3_BDPV12</stp>
        <stp>BMPS IM Equity</stp>
        <stp>PX_YEST_CLOSE</stp>
        <stp>[Crispin Spreadsheet.xlsx]Portfolio!R217C6</stp>
        <tr r="F217" s="2"/>
      </tp>
      <tp t="s">
        <v>GBp</v>
        <stp/>
        <stp>##V3_BDPV12</stp>
        <stp>RTO LN Equity</stp>
        <stp>CRNCY</stp>
        <stp>[Crispin Spreadsheet.xlsx]Portfolio!R533C4</stp>
        <tr r="D533" s="2"/>
      </tp>
      <tp t="s">
        <v>USD</v>
        <stp/>
        <stp>##V3_BDPV12</stp>
        <stp>KHC US Equity</stp>
        <stp>CRNCY</stp>
        <stp>[Crispin Spreadsheet.xlsx]Portfolio!R753C4</stp>
        <tr r="D753" s="2"/>
      </tp>
      <tp t="s">
        <v>GBp</v>
        <stp/>
        <stp>##V3_BDPV12</stp>
        <stp>SKY LN Equity</stp>
        <stp>CRNCY</stp>
        <stp>[Crispin Spreadsheet.xlsx]Portfolio!R553C4</stp>
        <tr r="D553" s="2"/>
      </tp>
      <tp t="s">
        <v>GBp</v>
        <stp/>
        <stp>##V3_BDPV12</stp>
        <stp>TLW LN Equity</stp>
        <stp>CRNCY</stp>
        <stp>[Crispin Spreadsheet.xlsx]Portfolio!R573C4</stp>
        <tr r="D573" s="2"/>
      </tp>
      <tp>
        <v>2.1</v>
        <stp/>
        <stp>##V3_BDPV12</stp>
        <stp>CLNR LN Equity</stp>
        <stp>PX_YEST_CLOSE</stp>
        <stp>[Crispin Spreadsheet.xlsx]Portfolio!R436C6</stp>
        <tr r="F436" s="2"/>
      </tp>
      <tp t="s">
        <v>NOK</v>
        <stp/>
        <stp>##V3_BDPV12</stp>
        <stp>SDRL NO Equity</stp>
        <stp>CRNCY</stp>
        <stp>[Crispin Spreadsheet.xlsx]Portfolio!R313C4</stp>
        <tr r="D313" s="2"/>
      </tp>
      <tp t="s">
        <v>EUR</v>
        <stp/>
        <stp>##V3_BDPV12</stp>
        <stp>RDSA NA Equity</stp>
        <stp>CRNCY</stp>
        <stp>[Crispin Spreadsheet.xlsx]Portfolio!R302C4</stp>
        <tr r="D302" s="2"/>
      </tp>
      <tp t="s">
        <v>USD</v>
        <stp/>
        <stp>##V3_BDPV12</stp>
        <stp>LEN US Equity</stp>
        <stp>CRNCY</stp>
        <stp>[Crispin Spreadsheet.xlsx]Portfolio!R653C4</stp>
        <tr r="D653" s="2"/>
      </tp>
      <tp t="s">
        <v>EUR</v>
        <stp/>
        <stp>##V3_BDPV12</stp>
        <stp>WKL NA Equity</stp>
        <stp>CRNCY</stp>
        <stp>[Crispin Spreadsheet.xlsx]Portfolio!R303C4</stp>
        <tr r="D303" s="2"/>
      </tp>
      <tp>
        <v>650</v>
        <stp/>
        <stp>##V3_BDPV12</stp>
        <stp>DMGT LN Equity</stp>
        <stp>PX_YEST_CLOSE</stp>
        <stp>[Crispin Spreadsheet.xlsx]Portfolio!R441C6</stp>
        <tr r="F441" s="2"/>
      </tp>
      <tp t="s">
        <v>GBp</v>
        <stp/>
        <stp>##V3_BDPV12</stp>
        <stp>HSP LN Equity</stp>
        <stp>CRNCY</stp>
        <stp>[Crispin Spreadsheet.xlsx]Portfolio!R463C4</stp>
        <tr r="D463" s="2"/>
      </tp>
      <tp t="s">
        <v>EUR</v>
        <stp/>
        <stp>##V3_BDPV12</stp>
        <stp>BEI GY Equity</stp>
        <stp>CRNCY</stp>
        <stp>[Crispin Spreadsheet.xlsx]Portfolio!R143C4</stp>
        <tr r="D143" s="2"/>
      </tp>
      <tp>
        <v>165.65</v>
        <stp/>
        <stp>##V3_BDPV12</stp>
        <stp>ASML NA Equity</stp>
        <stp>PX_YEST_CLOSE</stp>
        <stp>[Crispin Spreadsheet.xlsx]Portfolio!R294C6</stp>
        <tr r="F294" s="2"/>
      </tp>
      <tp t="s">
        <v>GBp</v>
        <stp/>
        <stp>##V3_BDPV12</stp>
        <stp>JUP LN Equity</stp>
        <stp>CRNCY</stp>
        <stp>[Crispin Spreadsheet.xlsx]Portfolio!R493C4</stp>
        <tr r="D493" s="2"/>
      </tp>
      <tp t="s">
        <v>CHF</v>
        <stp/>
        <stp>##V3_BDPV12</stp>
        <stp>UHR SW Equity</stp>
        <stp>CRNCY</stp>
        <stp>[Crispin Spreadsheet.xlsx]Portfolio!R773C4</stp>
        <tr r="D773" s="2"/>
      </tp>
      <tp t="s">
        <v>USD</v>
        <stp/>
        <stp>##V3_BDPV12</stp>
        <stp>RGLD US Equity</stp>
        <stp>CRNCY</stp>
        <stp>[Crispin Spreadsheet.xlsx]Portfolio!R682C4</stp>
        <tr r="D682" s="2"/>
      </tp>
      <tp t="s">
        <v>USD</v>
        <stp/>
        <stp>##V3_BDPV12</stp>
        <stp>TUP US Equity</stp>
        <stp>CRNCY</stp>
        <stp>[Crispin Spreadsheet.xlsx]Portfolio!R693C4</stp>
        <tr r="D693" s="2"/>
      </tp>
      <tp t="s">
        <v>USD</v>
        <stp/>
        <stp>##V3_BDPV12</stp>
        <stp>WMT US Equity</stp>
        <stp>CRNCY</stp>
        <stp>[Crispin Spreadsheet.xlsx]Portfolio!R783C4</stp>
        <tr r="D783" s="2"/>
      </tp>
      <tp>
        <v>19.21</v>
        <stp/>
        <stp>##V3_BDPV12</stp>
        <stp>COTY US Equity</stp>
        <stp>PX_YEST_CLOSE</stp>
        <stp>[Crispin Spreadsheet.xlsx]Portfolio!R616C6</stp>
        <tr r="F616" s="2"/>
      </tp>
      <tp t="s">
        <v>GBp</v>
        <stp/>
        <stp>##V3_BDPV12</stp>
        <stp>AGK LN Equity</stp>
        <stp>CRNCY</stp>
        <stp>[Crispin Spreadsheet.xlsx]Portfolio!R403C4</stp>
        <tr r="D403" s="2"/>
      </tp>
      <tp t="s">
        <v>GBp</v>
        <stp/>
        <stp>##V3_BDPV12</stp>
        <stp>BA/ LN Equity</stp>
        <stp>CRNCY</stp>
        <stp>[Crispin Spreadsheet.xlsx]Portfolio!R413C4</stp>
        <tr r="D413" s="2"/>
      </tp>
      <tp>
        <v>95.57</v>
        <stp/>
        <stp>##V3_BDPV12</stp>
        <stp>MCHP US Equity</stp>
        <stp>PX_YEST_CLOSE</stp>
        <stp>[Crispin Spreadsheet.xlsx]Portfolio!R758C6</stp>
        <tr r="F758" s="2"/>
      </tp>
      <tp t="s">
        <v>GBp</v>
        <stp/>
        <stp>##V3_BDPV12</stp>
        <stp>CNA LN Equity</stp>
        <stp>CRNCY</stp>
        <stp>[Crispin Spreadsheet.xlsx]Portfolio!R433C4</stp>
        <tr r="D433" s="2"/>
      </tp>
      <tp t="s">
        <v>EUR</v>
        <stp/>
        <stp>##V3_BDPV12</stp>
        <stp>FCA IM Equity</stp>
        <stp>CRNCY</stp>
        <stp>[Crispin Spreadsheet.xlsx]Portfolio!R223C4</stp>
        <tr r="D223" s="2"/>
      </tp>
      <tp>
        <v>70.319999999999993</v>
        <stp/>
        <stp>##V3_BDPV12</stp>
        <stp>ADEN SW Equity</stp>
        <stp>PX_YEST_CLOSE</stp>
        <stp>[Crispin Spreadsheet.xlsx]Portfolio!R374C6</stp>
        <tr r="F374" s="2"/>
      </tp>
      <tp t="s">
        <v>EUR</v>
        <stp/>
        <stp>##V3_BDPV12</stp>
        <stp>FORTUM FH Equity</stp>
        <stp>CRNCY</stp>
        <stp>[Crispin Spreadsheet.xlsx]Portfolio!R65C4</stp>
        <tr r="D65" s="2"/>
      </tp>
      <tp t="s">
        <v>GBp</v>
        <stp/>
        <stp>##V3_BDPV12</stp>
        <stp>DCC LN Equity</stp>
        <stp>CRNCY</stp>
        <stp>[Crispin Spreadsheet.xlsx]Portfolio!R443C4</stp>
        <tr r="D443" s="2"/>
      </tp>
      <tp t="s">
        <v>GBp</v>
        <stp/>
        <stp>##V3_BDPV12</stp>
        <stp>EMG LN Equity</stp>
        <stp>CRNCY</stp>
        <stp>[Crispin Spreadsheet.xlsx]Portfolio!R503C4</stp>
        <tr r="D503" s="2"/>
      </tp>
      <tp t="s">
        <v>GBp</v>
        <stp/>
        <stp>##V3_BDPV12</stp>
        <stp>STVG LN Equity</stp>
        <stp>CRNCY</stp>
        <stp>[Crispin Spreadsheet.xlsx]Portfolio!R563C4</stp>
        <tr r="D563" s="2"/>
      </tp>
      <tp t="s">
        <v>GBp</v>
        <stp/>
        <stp>##V3_BDPV12</stp>
        <stp>TUNG LN Equity</stp>
        <stp>CRNCY</stp>
        <stp>[Crispin Spreadsheet.xlsx]Portfolio!R574C4</stp>
        <tr r="D574" s="2"/>
      </tp>
      <tp>
        <v>114.74</v>
        <stp/>
        <stp>##V3_BDPV12</stp>
        <stp>JPM US Equity</stp>
        <stp>LAST_PRICE</stp>
        <stp>[Crispin Spreadsheet.xlsx]Portfolio!R645C7</stp>
        <tr r="G645" s="2"/>
      </tp>
      <tp>
        <v>330</v>
        <stp/>
        <stp>##V3_BDPV12</stp>
        <stp>WMH LN Equity</stp>
        <stp>LAST_PRICE</stp>
        <stp>[Crispin Spreadsheet.xlsx]Portfolio!R581C7</stp>
        <tr r="G581" s="2"/>
      </tp>
      <tp>
        <v>4285</v>
        <stp/>
        <stp>##V3_BDPV12</stp>
        <stp>RMV LN Equity</stp>
        <stp>LAST_PRICE</stp>
        <stp>[Crispin Spreadsheet.xlsx]Portfolio!R534C7</stp>
        <tr r="G534" s="2"/>
      </tp>
      <tp>
        <v>1330.5</v>
        <stp/>
        <stp>##V3_BDPV12</stp>
        <stp>SN/ LN Equity</stp>
        <stp>LAST_PRICE</stp>
        <stp>[Crispin Spreadsheet.xlsx]Portfolio!R555C7</stp>
        <tr r="G555" s="2"/>
      </tp>
      <tp>
        <v>206.2</v>
        <stp/>
        <stp>##V3_BDPV12</stp>
        <stp>VOD LN Equity</stp>
        <stp>LAST_PRICE</stp>
        <stp>[Crispin Spreadsheet.xlsx]Portfolio!R580C7</stp>
        <tr r="G580" s="2"/>
      </tp>
      <tp>
        <v>274.7</v>
        <stp/>
        <stp>##V3_BDPV12</stp>
        <stp>GWW US Equity</stp>
        <stp>LAST_PRICE</stp>
        <stp>[Crispin Spreadsheet.xlsx]Portfolio!R788C7</stp>
        <tr r="G788" s="2"/>
      </tp>
      <tp>
        <v>3001.73</v>
        <stp/>
        <stp>##V3_BDPV12</stp>
        <stp>NVR US Equity</stp>
        <stp>LAST_PRICE</stp>
        <stp>[Crispin Spreadsheet.xlsx]Portfolio!R671C7</stp>
        <tr r="G671" s="2"/>
      </tp>
      <tp>
        <v>41.6</v>
        <stp/>
        <stp>##V3_BDPV12</stp>
        <stp>WKL NA Equity</stp>
        <stp>LAST_PRICE</stp>
        <stp>[Crispin Spreadsheet.xlsx]Portfolio!R303C7</stp>
        <tr r="G303" s="2"/>
      </tp>
      <tp>
        <v>503.5</v>
        <stp/>
        <stp>##V3_BDPV12</stp>
        <stp>PAG LN Equity</stp>
        <stp>LAST_PRICE</stp>
        <stp>[Crispin Spreadsheet.xlsx]Portfolio!R516C7</stp>
        <tr r="G516" s="2"/>
      </tp>
      <tp>
        <v>57.75</v>
        <stp/>
        <stp>##V3_BDPV12</stp>
        <stp>FAF US Equity</stp>
        <stp>LAST_PRICE</stp>
        <stp>[Crispin Spreadsheet.xlsx]Portfolio!R629C7</stp>
        <tr r="G629" s="2"/>
      </tp>
      <tp>
        <v>58.66</v>
        <stp/>
        <stp>##V3_BDPV12</stp>
        <stp>LEN US Equity</stp>
        <stp>LAST_PRICE</stp>
        <stp>[Crispin Spreadsheet.xlsx]Portfolio!R653C7</stp>
        <tr r="G653" s="2"/>
      </tp>
      <tp>
        <v>16.335000000000001</v>
        <stp/>
        <stp>##V3_BDPV12</stp>
        <stp>RYA LN Equity</stp>
        <stp>LAST_PRICE</stp>
        <stp>[Crispin Spreadsheet.xlsx]Portfolio!R544C7</stp>
        <tr r="G544" s="2"/>
      </tp>
      <tp>
        <v>123.02</v>
        <stp/>
        <stp>##V3_BDPV12</stp>
        <stp>MON US Equity</stp>
        <stp>LAST_PRICE</stp>
        <stp>[Crispin Spreadsheet.xlsx]Portfolio!R662C7</stp>
        <tr r="G662" s="2"/>
      </tp>
      <tp>
        <v>60.16</v>
        <stp/>
        <stp>##V3_BDPV12</stp>
        <stp>AMS SQ Equity</stp>
        <stp>LAST_PRICE</stp>
        <stp>[Crispin Spreadsheet.xlsx]Portfolio!R338C7</stp>
        <tr r="G338" s="2"/>
      </tp>
      <tp t="s">
        <v>EUR</v>
        <stp/>
        <stp>##V3_BDPV12</stp>
        <stp>EDEN FP Equity</stp>
        <stp>CRNCY</stp>
        <stp>[Crispin Spreadsheet.xlsx]Portfolio!R94C4</stp>
        <tr r="D94" s="2"/>
      </tp>
      <tp>
        <v>21.34</v>
        <stp/>
        <stp>##V3_BDPV12</stp>
        <stp>ONTEX BB Equity</stp>
        <stp>PX_YEST_CLOSE</stp>
        <stp>[Crispin Spreadsheet.xlsx]Portfolio!R34C6</stp>
        <tr r="F34" s="2"/>
      </tp>
      <tp t="s">
        <v>EUR</v>
        <stp/>
        <stp>##V3_BDPV12</stp>
        <stp>BNP FP Equity</stp>
        <stp>CRNCY</stp>
        <stp>[Crispin Spreadsheet.xlsx]Portfolio!R84C4</stp>
        <tr r="D84" s="2"/>
      </tp>
      <tp t="s">
        <v>AUD</v>
        <stp/>
        <stp>##V3_BDPV12</stp>
        <stp>MTS AU Equity</stp>
        <stp>CRNCY</stp>
        <stp>[Crispin Spreadsheet.xlsx]Portfolio!R17C4</stp>
        <tr r="D17" s="2"/>
      </tp>
      <tp t="s">
        <v>AUD</v>
        <stp/>
        <stp>##V3_BDPV12</stp>
        <stp>WOW AU Equity</stp>
        <stp>CRNCY</stp>
        <stp>[Crispin Spreadsheet.xlsx]Portfolio!R23C4</stp>
        <tr r="D23" s="2"/>
      </tp>
      <tp t="s">
        <v>DKK</v>
        <stp/>
        <stp>##V3_BDPV12</stp>
        <stp>AMBUB DC Equity</stp>
        <stp>CRNCY</stp>
        <stp>[Crispin Spreadsheet.xlsx]Portfolio!R730C4</stp>
        <tr r="D730" s="2"/>
      </tp>
      <tp>
        <v>80.75</v>
        <stp/>
        <stp>##V3_BDPV12</stp>
        <stp>LULU US Equity</stp>
        <stp>LAST_PRICE</stp>
        <stp>[Crispin Spreadsheet.xlsx]Portfolio!R657C7</stp>
        <tr r="G657" s="2"/>
      </tp>
      <tp>
        <v>17.164999999999999</v>
        <stp/>
        <stp>##V3_BDPV12</stp>
        <stp>CSGN SW Equity</stp>
        <stp>LAST_PRICE</stp>
        <stp>[Crispin Spreadsheet.xlsx]Portfolio!R377C7</stp>
        <tr r="G377" s="2"/>
      </tp>
      <tp>
        <v>67.180000000000007</v>
        <stp/>
        <stp>##V3_BDPV12</stp>
        <stp>MSCC US Equity</stp>
        <stp>LAST_PRICE</stp>
        <stp>[Crispin Spreadsheet.xlsx]Portfolio!R661C7</stp>
        <tr r="G661" s="2"/>
      </tp>
      <tp>
        <v>1601.5</v>
        <stp/>
        <stp>##V3_BDPV12</stp>
        <stp>SMIN LN Equity</stp>
        <stp>LAST_PRICE</stp>
        <stp>[Crispin Spreadsheet.xlsx]Portfolio!R556C7</stp>
        <tr r="G556" s="2"/>
      </tp>
      <tp>
        <v>309.39999999999998</v>
        <stp/>
        <stp>##V3_BDPV12</stp>
        <stp>ZURN SW Equity</stp>
        <stp>LAST_PRICE</stp>
        <stp>[Crispin Spreadsheet.xlsx]Portfolio!R391C7</stp>
        <tr r="G391" s="2"/>
      </tp>
      <tp>
        <v>97.61</v>
        <stp/>
        <stp>##V3_BDPV12</stp>
        <stp>BAYN GY Equity</stp>
        <stp>LAST_PRICE</stp>
        <stp>[Crispin Spreadsheet.xlsx]Portfolio!R141C7</stp>
        <tr r="G141" s="2"/>
      </tp>
      <tp t="s">
        <v>USD</v>
        <stp/>
        <stp>##V3_BDPV12</stp>
        <stp>VSAT US Equity</stp>
        <stp>CRNCY</stp>
        <stp>[Crispin Spreadsheet.xlsx]Portfolio!R699C4</stp>
        <tr r="D699" s="2"/>
      </tp>
      <tp>
        <v>62.18</v>
        <stp/>
        <stp>##V3_BDPV12</stp>
        <stp>MXIM US Equity</stp>
        <stp>PX_YEST_CLOSE</stp>
        <stp>[Crispin Spreadsheet.xlsx]Portfolio!R757C6</stp>
        <tr r="F757" s="2"/>
      </tp>
      <tp>
        <v>94.7</v>
        <stp/>
        <stp>##V3_BDPV12</stp>
        <stp>HO FP Equity</stp>
        <stp>PX_YEST_CLOSE</stp>
        <stp>[Crispin Spreadsheet.xlsx]Portfolio!R124C6</stp>
        <tr r="F124" s="2"/>
      </tp>
      <tp>
        <v>175.55</v>
        <stp/>
        <stp>##V3_BDPV12</stp>
        <stp>OR FP Equity</stp>
        <stp>PX_YEST_CLOSE</stp>
        <stp>[Crispin Spreadsheet.xlsx]Portfolio!R104C6</stp>
        <tr r="F104" s="2"/>
      </tp>
      <tp>
        <v>10.85</v>
        <stp/>
        <stp>##V3_BDPV12</stp>
        <stp>CNHI IM Equity</stp>
        <stp>PX_YEST_CLOSE</stp>
        <stp>[Crispin Spreadsheet.xlsx]Portfolio!R219C6</stp>
        <tr r="F219" s="2"/>
      </tp>
      <tp>
        <v>43.76</v>
        <stp/>
        <stp>##V3_BDPV12</stp>
        <stp>CRUS US Equity</stp>
        <stp>PX_YEST_CLOSE</stp>
        <stp>[Crispin Spreadsheet.xlsx]Portfolio!R739C6</stp>
        <tr r="F739" s="2"/>
      </tp>
      <tp>
        <v>3200</v>
        <stp/>
        <stp>##V3_BDPV12</stp>
        <stp>JMAT LN Equity</stp>
        <stp>PX_YEST_CLOSE</stp>
        <stp>[Crispin Spreadsheet.xlsx]Portfolio!R490C6</stp>
        <tr r="F490" s="2"/>
      </tp>
      <tp>
        <v>644.20000000000005</v>
        <stp/>
        <stp>##V3_BDPV12</stp>
        <stp>INVP LN Equity</stp>
        <stp>PX_YEST_CLOSE</stp>
        <stp>[Crispin Spreadsheet.xlsx]Portfolio!R483C6</stp>
        <tr r="F483" s="2"/>
      </tp>
      <tp t="s">
        <v>GBp</v>
        <stp/>
        <stp>##V3_BDPV12</stp>
        <stp>WEIR LN Equity</stp>
        <stp>CRNCY</stp>
        <stp>[Crispin Spreadsheet.xlsx]Portfolio!R568C4</stp>
        <tr r="D568" s="2"/>
      </tp>
      <tp>
        <v>78.16</v>
        <stp/>
        <stp>##V3_BDPV12</stp>
        <stp>NOVN SW Equity</stp>
        <stp>PX_YEST_CLOSE</stp>
        <stp>[Crispin Spreadsheet.xlsx]Portfolio!R384C6</stp>
        <tr r="F384" s="2"/>
      </tp>
      <tp>
        <v>37.840000000000003</v>
        <stp/>
        <stp>##V3_BDPV12</stp>
        <stp>GM US Equity</stp>
        <stp>PX_YEST_CLOSE</stp>
        <stp>[Crispin Spreadsheet.xlsx]Portfolio!R634C6</stp>
        <tr r="F634" s="2"/>
      </tp>
      <tp>
        <v>348.73</v>
        <stp/>
        <stp>##V3_BDPV12</stp>
        <stp>BA US Equity</stp>
        <stp>PX_YEST_CLOSE</stp>
        <stp>[Crispin Spreadsheet.xlsx]Portfolio!R604C6</stp>
        <tr r="F604" s="2"/>
      </tp>
      <tp>
        <v>15.29</v>
        <stp/>
        <stp>##V3_BDPV12</stp>
        <stp>UA US Equity</stp>
        <stp>PX_YEST_CLOSE</stp>
        <stp>[Crispin Spreadsheet.xlsx]Portfolio!R694C6</stp>
        <tr r="F694" s="2"/>
      </tp>
      <tp>
        <v>126.36</v>
        <stp/>
        <stp>##V3_BDPV12</stp>
        <stp>CRM US Equity</stp>
        <stp>LAST_PRICE</stp>
        <stp>[Crispin Spreadsheet.xlsx]Portfolio!R683C7</stp>
        <tr r="G683" s="2"/>
      </tp>
      <tp>
        <v>1.3816999999999999</v>
        <stp/>
        <stp>##V3_BDPV12</stp>
        <stp>GBPUSD Curncy</stp>
        <stp>LAST_PRICE</stp>
        <stp>[Crispin Spreadsheet.xlsx]Portfolio!R815C7</stp>
        <tr r="G815" s="2"/>
      </tp>
      <tp>
        <v>32.200000000000003</v>
        <stp/>
        <stp>##V3_BDPV12</stp>
        <stp>BAC US Equity</stp>
        <stp>LAST_PRICE</stp>
        <stp>[Crispin Spreadsheet.xlsx]Portfolio!R602C7</stp>
        <tr r="G602" s="2"/>
      </tp>
      <tp>
        <v>69.319999999999993</v>
        <stp/>
        <stp>##V3_BDPV12</stp>
        <stp>UBI FP Equity</stp>
        <stp>LAST_PRICE</stp>
        <stp>[Crispin Spreadsheet.xlsx]Portfolio!R126C7</stp>
        <tr r="G126" s="2"/>
      </tp>
      <tp>
        <v>12.065</v>
        <stp/>
        <stp>##V3_BDPV12</stp>
        <stp>ACX SQ Equity</stp>
        <stp>LAST_PRICE</stp>
        <stp>[Crispin Spreadsheet.xlsx]Portfolio!R337C7</stp>
        <tr r="G337" s="2"/>
      </tp>
      <tp>
        <v>83.34</v>
        <stp/>
        <stp>##V3_BDPV12</stp>
        <stp>CFR SW Equity</stp>
        <stp>LAST_PRICE</stp>
        <stp>[Crispin Spreadsheet.xlsx]Portfolio!R375C7</stp>
        <tr r="G375" s="2"/>
      </tp>
      <tp>
        <v>101.35</v>
        <stp/>
        <stp>##V3_BDPV12</stp>
        <stp>SW FP Equity</stp>
        <stp>LAST_PRICE</stp>
        <stp>[Crispin Spreadsheet.xlsx]Portfolio!R121C7</stp>
        <tr r="G121" s="2"/>
      </tp>
      <tp>
        <v>0.78039999999999998</v>
        <stp/>
        <stp>##V3_BDPV12</stp>
        <stp>AUDUSD Curncy</stp>
        <stp>LAST_PRICE</stp>
        <stp>[Crispin Spreadsheet.xlsx]Portfolio!R723C7</stp>
        <tr r="G723" s="2"/>
      </tp>
      <tp>
        <v>95.61</v>
        <stp/>
        <stp>##V3_BDPV12</stp>
        <stp>RNO FP Equity</stp>
        <stp>LAST_PRICE</stp>
        <stp>[Crispin Spreadsheet.xlsx]Portfolio!R111C7</stp>
        <tr r="G111" s="2"/>
      </tp>
      <tp>
        <v>100.59</v>
        <stp/>
        <stp>##V3_BDPV12</stp>
        <stp>EOG US Equity</stp>
        <stp>LAST_PRICE</stp>
        <stp>[Crispin Spreadsheet.xlsx]Portfolio!R625C7</stp>
        <tr r="G625" s="2"/>
      </tp>
      <tp>
        <v>23.42</v>
        <stp/>
        <stp>##V3_BDPV12</stp>
        <stp>SDF GY Equity</stp>
        <stp>LAST_PRICE</stp>
        <stp>[Crispin Spreadsheet.xlsx]Portfolio!R751C7</stp>
        <tr r="G751" s="2"/>
      </tp>
      <tp>
        <v>17.5</v>
        <stp/>
        <stp>##V3_BDPV12</stp>
        <stp>ELE SQ Equity</stp>
        <stp>LAST_PRICE</stp>
        <stp>[Crispin Spreadsheet.xlsx]Portfolio!R343C7</stp>
        <tr r="G343" s="2"/>
      </tp>
      <tp>
        <v>2570</v>
        <stp/>
        <stp>##V3_BDPV12</stp>
        <stp>PSN LN Equity</stp>
        <stp>LAST_PRICE</stp>
        <stp>[Crispin Spreadsheet.xlsx]Portfolio!R519C7</stp>
        <tr r="G519" s="2"/>
      </tp>
      <tp t="s">
        <v>USD</v>
        <stp/>
        <stp>##V3_BDPV12</stp>
        <stp>GOOGL US Equity</stp>
        <stp>CRNCY</stp>
        <stp>[Crispin Spreadsheet.xlsx]Portfolio!R593C4</stp>
        <tr r="D593" s="2"/>
      </tp>
      <tp t="s">
        <v>SEK</v>
        <stp/>
        <stp>##V3_BDPV12</stp>
        <stp>HEXAB SS Equity</stp>
        <stp>CRNCY</stp>
        <stp>[Crispin Spreadsheet.xlsx]Portfolio!R359C4</stp>
        <tr r="D359" s="2"/>
      </tp>
      <tp>
        <v>4.7065999999999999</v>
        <stp/>
        <stp>##V3_BDPV12</stp>
        <stp>EURTRY Curncy</stp>
        <stp>LAST_PRICE</stp>
        <stp>[Crispin Spreadsheet.xlsx]Portfolio!R394C13</stp>
        <tr r="M394" s="2"/>
      </tp>
      <tp>
        <v>3.64</v>
        <stp/>
        <stp>##V3_BDPV12</stp>
        <stp>AGFB BB Equity</stp>
        <stp>PX_YEST_CLOSE</stp>
        <stp>[Crispin Spreadsheet.xlsx]Portfolio!R30C6</stp>
        <tr r="F30" s="2"/>
      </tp>
      <tp>
        <v>131.35</v>
        <stp/>
        <stp>##V3_BDPV12</stp>
        <stp>EURJPY Curncy</stp>
        <stp>LAST_PRICE</stp>
        <stp>[Crispin Spreadsheet.xlsx]Portfolio!R288C13</stp>
        <tr r="M288" s="2"/>
      </tp>
      <tp>
        <v>131.35</v>
        <stp/>
        <stp>##V3_BDPV12</stp>
        <stp>EURJPY Curncy</stp>
        <stp>LAST_PRICE</stp>
        <stp>[Crispin Spreadsheet.xlsx]Portfolio!R285C13</stp>
        <tr r="M285" s="2"/>
      </tp>
      <tp>
        <v>131.35</v>
        <stp/>
        <stp>##V3_BDPV12</stp>
        <stp>EURJPY Curncy</stp>
        <stp>LAST_PRICE</stp>
        <stp>[Crispin Spreadsheet.xlsx]Portfolio!R284C13</stp>
        <tr r="M284" s="2"/>
      </tp>
      <tp>
        <v>131.35</v>
        <stp/>
        <stp>##V3_BDPV12</stp>
        <stp>EURJPY Curncy</stp>
        <stp>LAST_PRICE</stp>
        <stp>[Crispin Spreadsheet.xlsx]Portfolio!R287C13</stp>
        <tr r="M287" s="2"/>
      </tp>
      <tp>
        <v>131.35</v>
        <stp/>
        <stp>##V3_BDPV12</stp>
        <stp>EURJPY Curncy</stp>
        <stp>LAST_PRICE</stp>
        <stp>[Crispin Spreadsheet.xlsx]Portfolio!R286C13</stp>
        <tr r="M286" s="2"/>
      </tp>
      <tp>
        <v>131.35</v>
        <stp/>
        <stp>##V3_BDPV12</stp>
        <stp>EURJPY Curncy</stp>
        <stp>LAST_PRICE</stp>
        <stp>[Crispin Spreadsheet.xlsx]Portfolio!R281C13</stp>
        <tr r="M281" s="2"/>
      </tp>
      <tp>
        <v>131.35</v>
        <stp/>
        <stp>##V3_BDPV12</stp>
        <stp>EURJPY Curncy</stp>
        <stp>LAST_PRICE</stp>
        <stp>[Crispin Spreadsheet.xlsx]Portfolio!R280C13</stp>
        <tr r="M280" s="2"/>
      </tp>
      <tp>
        <v>131.35</v>
        <stp/>
        <stp>##V3_BDPV12</stp>
        <stp>EURJPY Curncy</stp>
        <stp>LAST_PRICE</stp>
        <stp>[Crispin Spreadsheet.xlsx]Portfolio!R283C13</stp>
        <tr r="M283" s="2"/>
      </tp>
      <tp>
        <v>131.35</v>
        <stp/>
        <stp>##V3_BDPV12</stp>
        <stp>EURJPY Curncy</stp>
        <stp>LAST_PRICE</stp>
        <stp>[Crispin Spreadsheet.xlsx]Portfolio!R282C13</stp>
        <tr r="M282" s="2"/>
      </tp>
      <tp>
        <v>131.35</v>
        <stp/>
        <stp>##V3_BDPV12</stp>
        <stp>EURJPY Curncy</stp>
        <stp>LAST_PRICE</stp>
        <stp>[Crispin Spreadsheet.xlsx]Portfolio!R279C13</stp>
        <tr r="M279" s="2"/>
      </tp>
      <tp>
        <v>131.35</v>
        <stp/>
        <stp>##V3_BDPV12</stp>
        <stp>EURJPY Curncy</stp>
        <stp>LAST_PRICE</stp>
        <stp>[Crispin Spreadsheet.xlsx]Portfolio!R278C13</stp>
        <tr r="M278" s="2"/>
      </tp>
      <tp>
        <v>131.35</v>
        <stp/>
        <stp>##V3_BDPV12</stp>
        <stp>EURJPY Curncy</stp>
        <stp>LAST_PRICE</stp>
        <stp>[Crispin Spreadsheet.xlsx]Portfolio!R275C13</stp>
        <tr r="M275" s="2"/>
      </tp>
      <tp>
        <v>131.35</v>
        <stp/>
        <stp>##V3_BDPV12</stp>
        <stp>EURJPY Curncy</stp>
        <stp>LAST_PRICE</stp>
        <stp>[Crispin Spreadsheet.xlsx]Portfolio!R274C13</stp>
        <tr r="M274" s="2"/>
      </tp>
      <tp>
        <v>131.35</v>
        <stp/>
        <stp>##V3_BDPV12</stp>
        <stp>EURJPY Curncy</stp>
        <stp>LAST_PRICE</stp>
        <stp>[Crispin Spreadsheet.xlsx]Portfolio!R277C13</stp>
        <tr r="M277" s="2"/>
      </tp>
      <tp>
        <v>131.35</v>
        <stp/>
        <stp>##V3_BDPV12</stp>
        <stp>EURJPY Curncy</stp>
        <stp>LAST_PRICE</stp>
        <stp>[Crispin Spreadsheet.xlsx]Portfolio!R276C13</stp>
        <tr r="M276" s="2"/>
      </tp>
      <tp>
        <v>131.35</v>
        <stp/>
        <stp>##V3_BDPV12</stp>
        <stp>EURJPY Curncy</stp>
        <stp>LAST_PRICE</stp>
        <stp>[Crispin Spreadsheet.xlsx]Portfolio!R271C13</stp>
        <tr r="M271" s="2"/>
      </tp>
      <tp>
        <v>131.35</v>
        <stp/>
        <stp>##V3_BDPV12</stp>
        <stp>EURJPY Curncy</stp>
        <stp>LAST_PRICE</stp>
        <stp>[Crispin Spreadsheet.xlsx]Portfolio!R270C13</stp>
        <tr r="M270" s="2"/>
      </tp>
      <tp>
        <v>131.35</v>
        <stp/>
        <stp>##V3_BDPV12</stp>
        <stp>EURJPY Curncy</stp>
        <stp>LAST_PRICE</stp>
        <stp>[Crispin Spreadsheet.xlsx]Portfolio!R273C13</stp>
        <tr r="M273" s="2"/>
      </tp>
      <tp>
        <v>131.35</v>
        <stp/>
        <stp>##V3_BDPV12</stp>
        <stp>EURJPY Curncy</stp>
        <stp>LAST_PRICE</stp>
        <stp>[Crispin Spreadsheet.xlsx]Portfolio!R272C13</stp>
        <tr r="M272" s="2"/>
      </tp>
      <tp>
        <v>131.35</v>
        <stp/>
        <stp>##V3_BDPV12</stp>
        <stp>EURJPY Curncy</stp>
        <stp>LAST_PRICE</stp>
        <stp>[Crispin Spreadsheet.xlsx]Portfolio!R269C13</stp>
        <tr r="M269" s="2"/>
      </tp>
      <tp>
        <v>131.35</v>
        <stp/>
        <stp>##V3_BDPV12</stp>
        <stp>EURJPY Curncy</stp>
        <stp>LAST_PRICE</stp>
        <stp>[Crispin Spreadsheet.xlsx]Portfolio!R268C13</stp>
        <tr r="M268" s="2"/>
      </tp>
      <tp>
        <v>131.35</v>
        <stp/>
        <stp>##V3_BDPV12</stp>
        <stp>EURJPY Curncy</stp>
        <stp>LAST_PRICE</stp>
        <stp>[Crispin Spreadsheet.xlsx]Portfolio!R265C13</stp>
        <tr r="M265" s="2"/>
      </tp>
      <tp>
        <v>131.35</v>
        <stp/>
        <stp>##V3_BDPV12</stp>
        <stp>EURJPY Curncy</stp>
        <stp>LAST_PRICE</stp>
        <stp>[Crispin Spreadsheet.xlsx]Portfolio!R264C13</stp>
        <tr r="M264" s="2"/>
      </tp>
      <tp>
        <v>131.35</v>
        <stp/>
        <stp>##V3_BDPV12</stp>
        <stp>EURJPY Curncy</stp>
        <stp>LAST_PRICE</stp>
        <stp>[Crispin Spreadsheet.xlsx]Portfolio!R267C13</stp>
        <tr r="M267" s="2"/>
      </tp>
      <tp>
        <v>131.35</v>
        <stp/>
        <stp>##V3_BDPV12</stp>
        <stp>EURJPY Curncy</stp>
        <stp>LAST_PRICE</stp>
        <stp>[Crispin Spreadsheet.xlsx]Portfolio!R266C13</stp>
        <tr r="M266" s="2"/>
      </tp>
      <tp>
        <v>131.35</v>
        <stp/>
        <stp>##V3_BDPV12</stp>
        <stp>EURJPY Curncy</stp>
        <stp>LAST_PRICE</stp>
        <stp>[Crispin Spreadsheet.xlsx]Portfolio!R261C13</stp>
        <tr r="M261" s="2"/>
      </tp>
      <tp>
        <v>131.35</v>
        <stp/>
        <stp>##V3_BDPV12</stp>
        <stp>EURJPY Curncy</stp>
        <stp>LAST_PRICE</stp>
        <stp>[Crispin Spreadsheet.xlsx]Portfolio!R260C13</stp>
        <tr r="M260" s="2"/>
      </tp>
      <tp>
        <v>131.35</v>
        <stp/>
        <stp>##V3_BDPV12</stp>
        <stp>EURJPY Curncy</stp>
        <stp>LAST_PRICE</stp>
        <stp>[Crispin Spreadsheet.xlsx]Portfolio!R263C13</stp>
        <tr r="M263" s="2"/>
      </tp>
      <tp>
        <v>131.35</v>
        <stp/>
        <stp>##V3_BDPV12</stp>
        <stp>EURJPY Curncy</stp>
        <stp>LAST_PRICE</stp>
        <stp>[Crispin Spreadsheet.xlsx]Portfolio!R262C13</stp>
        <tr r="M262" s="2"/>
      </tp>
      <tp>
        <v>131.35</v>
        <stp/>
        <stp>##V3_BDPV12</stp>
        <stp>EURJPY Curncy</stp>
        <stp>LAST_PRICE</stp>
        <stp>[Crispin Spreadsheet.xlsx]Portfolio!R259C13</stp>
        <tr r="M259" s="2"/>
      </tp>
      <tp>
        <v>131.35</v>
        <stp/>
        <stp>##V3_BDPV12</stp>
        <stp>EURJPY Curncy</stp>
        <stp>LAST_PRICE</stp>
        <stp>[Crispin Spreadsheet.xlsx]Portfolio!R258C13</stp>
        <tr r="M258" s="2"/>
      </tp>
      <tp>
        <v>131.35</v>
        <stp/>
        <stp>##V3_BDPV12</stp>
        <stp>EURJPY Curncy</stp>
        <stp>LAST_PRICE</stp>
        <stp>[Crispin Spreadsheet.xlsx]Portfolio!R255C13</stp>
        <tr r="M255" s="2"/>
      </tp>
      <tp>
        <v>131.35</v>
        <stp/>
        <stp>##V3_BDPV12</stp>
        <stp>EURJPY Curncy</stp>
        <stp>LAST_PRICE</stp>
        <stp>[Crispin Spreadsheet.xlsx]Portfolio!R254C13</stp>
        <tr r="M254" s="2"/>
      </tp>
      <tp>
        <v>131.35</v>
        <stp/>
        <stp>##V3_BDPV12</stp>
        <stp>EURJPY Curncy</stp>
        <stp>LAST_PRICE</stp>
        <stp>[Crispin Spreadsheet.xlsx]Portfolio!R257C13</stp>
        <tr r="M257" s="2"/>
      </tp>
      <tp>
        <v>131.35</v>
        <stp/>
        <stp>##V3_BDPV12</stp>
        <stp>EURJPY Curncy</stp>
        <stp>LAST_PRICE</stp>
        <stp>[Crispin Spreadsheet.xlsx]Portfolio!R256C13</stp>
        <tr r="M256" s="2"/>
      </tp>
      <tp>
        <v>131.35</v>
        <stp/>
        <stp>##V3_BDPV12</stp>
        <stp>EURJPY Curncy</stp>
        <stp>LAST_PRICE</stp>
        <stp>[Crispin Spreadsheet.xlsx]Portfolio!R251C13</stp>
        <tr r="M251" s="2"/>
      </tp>
      <tp>
        <v>131.35</v>
        <stp/>
        <stp>##V3_BDPV12</stp>
        <stp>EURJPY Curncy</stp>
        <stp>LAST_PRICE</stp>
        <stp>[Crispin Spreadsheet.xlsx]Portfolio!R250C13</stp>
        <tr r="M250" s="2"/>
      </tp>
      <tp>
        <v>131.35</v>
        <stp/>
        <stp>##V3_BDPV12</stp>
        <stp>EURJPY Curncy</stp>
        <stp>LAST_PRICE</stp>
        <stp>[Crispin Spreadsheet.xlsx]Portfolio!R253C13</stp>
        <tr r="M253" s="2"/>
      </tp>
      <tp>
        <v>131.35</v>
        <stp/>
        <stp>##V3_BDPV12</stp>
        <stp>EURJPY Curncy</stp>
        <stp>LAST_PRICE</stp>
        <stp>[Crispin Spreadsheet.xlsx]Portfolio!R252C13</stp>
        <tr r="M252" s="2"/>
      </tp>
      <tp>
        <v>131.35</v>
        <stp/>
        <stp>##V3_BDPV12</stp>
        <stp>EURJPY Curncy</stp>
        <stp>LAST_PRICE</stp>
        <stp>[Crispin Spreadsheet.xlsx]Portfolio!R248C13</stp>
        <tr r="M248" s="2"/>
      </tp>
      <tp>
        <v>131.35</v>
        <stp/>
        <stp>##V3_BDPV12</stp>
        <stp>EURJPY Curncy</stp>
        <stp>LAST_PRICE</stp>
        <stp>[Crispin Spreadsheet.xlsx]Portfolio!R245C13</stp>
        <tr r="M245" s="2"/>
      </tp>
      <tp>
        <v>131.35</v>
        <stp/>
        <stp>##V3_BDPV12</stp>
        <stp>EURJPY Curncy</stp>
        <stp>LAST_PRICE</stp>
        <stp>[Crispin Spreadsheet.xlsx]Portfolio!R244C13</stp>
        <tr r="M244" s="2"/>
      </tp>
      <tp>
        <v>131.35</v>
        <stp/>
        <stp>##V3_BDPV12</stp>
        <stp>EURJPY Curncy</stp>
        <stp>LAST_PRICE</stp>
        <stp>[Crispin Spreadsheet.xlsx]Portfolio!R247C13</stp>
        <tr r="M247" s="2"/>
      </tp>
      <tp>
        <v>131.35</v>
        <stp/>
        <stp>##V3_BDPV12</stp>
        <stp>EURJPY Curncy</stp>
        <stp>LAST_PRICE</stp>
        <stp>[Crispin Spreadsheet.xlsx]Portfolio!R246C13</stp>
        <tr r="M246" s="2"/>
      </tp>
      <tp>
        <v>131.35</v>
        <stp/>
        <stp>##V3_BDPV12</stp>
        <stp>EURJPY Curncy</stp>
        <stp>LAST_PRICE</stp>
        <stp>[Crispin Spreadsheet.xlsx]Portfolio!R240C13</stp>
        <tr r="M240" s="2"/>
      </tp>
      <tp>
        <v>131.35</v>
        <stp/>
        <stp>##V3_BDPV12</stp>
        <stp>EURJPY Curncy</stp>
        <stp>LAST_PRICE</stp>
        <stp>[Crispin Spreadsheet.xlsx]Portfolio!R243C13</stp>
        <tr r="M243" s="2"/>
      </tp>
      <tp>
        <v>131.35</v>
        <stp/>
        <stp>##V3_BDPV12</stp>
        <stp>EURJPY Curncy</stp>
        <stp>LAST_PRICE</stp>
        <stp>[Crispin Spreadsheet.xlsx]Portfolio!R242C13</stp>
        <tr r="M242" s="2"/>
      </tp>
      <tp>
        <v>131.35</v>
        <stp/>
        <stp>##V3_BDPV12</stp>
        <stp>EURJPY Curncy</stp>
        <stp>LAST_PRICE</stp>
        <stp>[Crispin Spreadsheet.xlsx]Portfolio!R239C13</stp>
        <tr r="M239" s="2"/>
      </tp>
      <tp>
        <v>131.35</v>
        <stp/>
        <stp>##V3_BDPV12</stp>
        <stp>EURJPY Curncy</stp>
        <stp>LAST_PRICE</stp>
        <stp>[Crispin Spreadsheet.xlsx]Portfolio!R238C13</stp>
        <tr r="M238" s="2"/>
      </tp>
      <tp>
        <v>131.35</v>
        <stp/>
        <stp>##V3_BDPV12</stp>
        <stp>EURJPY Curncy</stp>
        <stp>LAST_PRICE</stp>
        <stp>[Crispin Spreadsheet.xlsx]Portfolio!R237C13</stp>
        <tr r="M237" s="2"/>
      </tp>
      <tp>
        <v>131.35</v>
        <stp/>
        <stp>##V3_BDPV12</stp>
        <stp>EURJPY Curncy</stp>
        <stp>LAST_PRICE</stp>
        <stp>[Crispin Spreadsheet.xlsx]Portfolio!R236C13</stp>
        <tr r="M236" s="2"/>
      </tp>
      <tp>
        <v>131.35</v>
        <stp/>
        <stp>##V3_BDPV12</stp>
        <stp>EURJPY Curncy</stp>
        <stp>LAST_PRICE</stp>
        <stp>[Crispin Spreadsheet.xlsx]Portfolio!R770C13</stp>
        <tr r="M770" s="2"/>
      </tp>
      <tp>
        <v>131.35</v>
        <stp/>
        <stp>##V3_BDPV12</stp>
        <stp>EURJPY Curncy</stp>
        <stp>LAST_PRICE</stp>
        <stp>[Crispin Spreadsheet.xlsx]Portfolio!R772C13</stp>
        <tr r="M772" s="2"/>
      </tp>
      <tp>
        <v>131.35</v>
        <stp/>
        <stp>##V3_BDPV12</stp>
        <stp>EURJPY Curncy</stp>
        <stp>LAST_PRICE</stp>
        <stp>[Crispin Spreadsheet.xlsx]Portfolio!R764C13</stp>
        <tr r="M764" s="2"/>
      </tp>
      <tp>
        <v>131.35</v>
        <stp/>
        <stp>##V3_BDPV12</stp>
        <stp>EURJPY Curncy</stp>
        <stp>LAST_PRICE</stp>
        <stp>[Crispin Spreadsheet.xlsx]Portfolio!R709C13</stp>
        <tr r="M709" s="2"/>
      </tp>
      <tp t="s">
        <v>EUR</v>
        <stp/>
        <stp>##V3_BDPV12</stp>
        <stp>KNEBV FH Equity</stp>
        <stp>CRNCY</stp>
        <stp>[Crispin Spreadsheet.xlsx]Portfolio!R66C4</stp>
        <tr r="D66" s="2"/>
      </tp>
      <tp>
        <v>241.4</v>
        <stp/>
        <stp>##V3_BDPV12</stp>
        <stp>SBRY LN Equity</stp>
        <stp>LAST_PRICE</stp>
        <stp>[Crispin Spreadsheet.xlsx]Portfolio!R488C7</stp>
        <tr r="G488" s="2"/>
      </tp>
      <tp>
        <v>4.8360000000000003</v>
        <stp/>
        <stp>##V3_BDPV12</stp>
        <stp>ENEL IM Equity</stp>
        <stp>LAST_PRICE</stp>
        <stp>[Crispin Spreadsheet.xlsx]Portfolio!R221C7</stp>
        <tr r="G221" s="2"/>
      </tp>
      <tp>
        <v>31.934999999999999</v>
        <stp/>
        <stp>##V3_BDPV12</stp>
        <stp>PHIA NA Equity</stp>
        <stp>LAST_PRICE</stp>
        <stp>[Crispin Spreadsheet.xlsx]Portfolio!R300C7</stp>
        <tr r="G300" s="2"/>
      </tp>
      <tp>
        <v>198.35</v>
        <stp/>
        <stp>##V3_BDPV12</stp>
        <stp>LUPE SS Equity</stp>
        <stp>LAST_PRICE</stp>
        <stp>[Crispin Spreadsheet.xlsx]Portfolio!R360C7</stp>
        <tr r="G360" s="2"/>
      </tp>
      <tp>
        <v>2.1</v>
        <stp/>
        <stp>##V3_BDPV12</stp>
        <stp>CLNR LN Equity</stp>
        <stp>LAST_PRICE</stp>
        <stp>[Crispin Spreadsheet.xlsx]Portfolio!R436C7</stp>
        <tr r="G436" s="2"/>
      </tp>
      <tp>
        <v>10.45</v>
        <stp/>
        <stp>##V3_BDPV12</stp>
        <stp>CERV IM Equity</stp>
        <stp>PX_YEST_CLOSE</stp>
        <stp>[Crispin Spreadsheet.xlsx]Portfolio!R218C6</stp>
        <tr r="F218" s="2"/>
      </tp>
      <tp>
        <v>32.54</v>
        <stp/>
        <stp>##V3_BDPV12</stp>
        <stp>HLAG GY Equity</stp>
        <stp>PX_YEST_CLOSE</stp>
        <stp>[Crispin Spreadsheet.xlsx]Portfolio!R153C6</stp>
        <tr r="F153" s="2"/>
      </tp>
      <tp>
        <v>264.2</v>
        <stp/>
        <stp>##V3_BDPV12</stp>
        <stp>LGEN LN Equity</stp>
        <stp>PX_YEST_CLOSE</stp>
        <stp>[Crispin Spreadsheet.xlsx]Portfolio!R497C6</stp>
        <tr r="F497" s="2"/>
      </tp>
      <tp>
        <v>241.2</v>
        <stp/>
        <stp>##V3_BDPV12</stp>
        <stp>MC FP Equity</stp>
        <stp>PX_YEST_CLOSE</stp>
        <stp>[Crispin Spreadsheet.xlsx]Portfolio!R105C6</stp>
        <tr r="F105" s="2"/>
      </tp>
      <tp>
        <v>46.11</v>
        <stp/>
        <stp>##V3_BDPV12</stp>
        <stp>FP FP Equity</stp>
        <stp>PX_YEST_CLOSE</stp>
        <stp>[Crispin Spreadsheet.xlsx]Portfolio!R125C6</stp>
        <tr r="F125" s="2"/>
      </tp>
      <tp>
        <v>69.900000000000006</v>
        <stp/>
        <stp>##V3_BDPV12</stp>
        <stp>SU FP Equity</stp>
        <stp>PX_YEST_CLOSE</stp>
        <stp>[Crispin Spreadsheet.xlsx]Portfolio!R115C6</stp>
        <tr r="F115" s="2"/>
      </tp>
      <tp>
        <v>81.319999999999993</v>
        <stp/>
        <stp>##V3_BDPV12</stp>
        <stp>LULU US Equity</stp>
        <stp>PX_YEST_CLOSE</stp>
        <stp>[Crispin Spreadsheet.xlsx]Portfolio!R657C6</stp>
        <tr r="F657" s="2"/>
      </tp>
      <tp>
        <v>209</v>
        <stp/>
        <stp>##V3_BDPV12</stp>
        <stp>INTU LN Equity</stp>
        <stp>PX_YEST_CLOSE</stp>
        <stp>[Crispin Spreadsheet.xlsx]Portfolio!R482C6</stp>
        <tr r="F482" s="2"/>
      </tp>
      <tp>
        <v>149.69999999999999</v>
        <stp/>
        <stp>##V3_BDPV12</stp>
        <stp>KNIN SW Equity</stp>
        <stp>PX_YEST_CLOSE</stp>
        <stp>[Crispin Spreadsheet.xlsx]Portfolio!R380C6</stp>
        <tr r="F380" s="2"/>
      </tp>
      <tp>
        <v>341.19</v>
        <stp/>
        <stp>##V3_BDPV12</stp>
        <stp>CHTR US Equity</stp>
        <stp>PX_YEST_CLOSE</stp>
        <stp>[Crispin Spreadsheet.xlsx]Portfolio!R608C6</stp>
        <tr r="F608" s="2"/>
      </tp>
      <tp>
        <v>6.63</v>
        <stp/>
        <stp>##V3_BDPV12</stp>
        <stp>BBVA SQ Equity</stp>
        <stp>PX_YEST_CLOSE</stp>
        <stp>[Crispin Spreadsheet.xlsx]Portfolio!R339C6</stp>
        <tr r="F339" s="2"/>
      </tp>
      <tp>
        <v>60.34</v>
        <stp/>
        <stp>##V3_BDPV12</stp>
        <stp>BAER SW Equity</stp>
        <stp>PX_YEST_CLOSE</stp>
        <stp>[Crispin Spreadsheet.xlsx]Portfolio!R379C6</stp>
        <tr r="F379" s="2"/>
      </tp>
      <tp>
        <v>62.8</v>
        <stp/>
        <stp>##V3_BDPV12</stp>
        <stp>JM SP Equity</stp>
        <stp>PX_YEST_CLOSE</stp>
        <stp>[Crispin Spreadsheet.xlsx]Portfolio!R325C6</stp>
        <tr r="F325" s="2"/>
      </tp>
      <tp>
        <v>321.16000000000003</v>
        <stp/>
        <stp>##V3_BDPV12</stp>
        <stp>NFLX US Equity</stp>
        <stp>PX_YEST_CLOSE</stp>
        <stp>[Crispin Spreadsheet.xlsx]Portfolio!R665C6</stp>
        <tr r="F665" s="2"/>
      </tp>
      <tp>
        <v>81.06</v>
        <stp/>
        <stp>##V3_BDPV12</stp>
        <stp>DG FP Equity</stp>
        <stp>LAST_PRICE</stp>
        <stp>[Crispin Spreadsheet.xlsx]Portfolio!R130C7</stp>
        <tr r="G130" s="2"/>
      </tp>
      <tp>
        <v>0.84160000000000001</v>
        <stp/>
        <stp>##V3_BDPV12</stp>
        <stp>TIT IM Equity</stp>
        <stp>LAST_PRICE</stp>
        <stp>[Crispin Spreadsheet.xlsx]Portfolio!R229C7</stp>
        <tr r="G229" s="2"/>
      </tp>
      <tp>
        <v>27.85</v>
        <stp/>
        <stp>##V3_BDPV12</stp>
        <stp>PDG LN Equity</stp>
        <stp>LAST_PRICE</stp>
        <stp>[Crispin Spreadsheet.xlsx]Portfolio!R518C7</stp>
        <tr r="G518" s="2"/>
      </tp>
      <tp>
        <v>28.73</v>
        <stp/>
        <stp>##V3_BDPV12</stp>
        <stp>PSM GY Equity</stp>
        <stp>LAST_PRICE</stp>
        <stp>[Crispin Spreadsheet.xlsx]Portfolio!R163C7</stp>
        <tr r="G163" s="2"/>
      </tp>
      <tp>
        <v>46.01</v>
        <stp/>
        <stp>##V3_BDPV12</stp>
        <stp>HAL US Equity</stp>
        <stp>LAST_PRICE</stp>
        <stp>[Crispin Spreadsheet.xlsx]Portfolio!R639C7</stp>
        <tr r="G639" s="2"/>
      </tp>
      <tp>
        <v>18.161999999999999</v>
        <stp/>
        <stp>##V3_BDPV12</stp>
        <stp>AD NA Equity</stp>
        <stp>LAST_PRICE</stp>
        <stp>[Crispin Spreadsheet.xlsx]Portfolio!R298C7</stp>
        <tr r="G298" s="2"/>
      </tp>
      <tp>
        <v>18.655000000000001</v>
        <stp/>
        <stp>##V3_BDPV12</stp>
        <stp>ABE SQ Equity</stp>
        <stp>LAST_PRICE</stp>
        <stp>[Crispin Spreadsheet.xlsx]Portfolio!R336C7</stp>
        <tr r="G336" s="2"/>
      </tp>
      <tp>
        <v>113.8</v>
        <stp/>
        <stp>##V3_BDPV12</stp>
        <stp>RCO FP Equity</stp>
        <stp>LAST_PRICE</stp>
        <stp>[Crispin Spreadsheet.xlsx]Portfolio!R110C7</stp>
        <tr r="G110" s="2"/>
      </tp>
      <tp>
        <v>105.58</v>
        <stp/>
        <stp>##V3_BDPV12</stp>
        <stp>SIE GY Equity</stp>
        <stp>LAST_PRICE</stp>
        <stp>[Crispin Spreadsheet.xlsx]Portfolio!R170C7</stp>
        <tr r="G170" s="2"/>
      </tp>
      <tp>
        <v>21.89</v>
        <stp/>
        <stp>##V3_BDPV12</stp>
        <stp>BFR US Equity</stp>
        <stp>LAST_PRICE</stp>
        <stp>[Crispin Spreadsheet.xlsx]Portfolio!R603C7</stp>
        <tr r="G603" s="2"/>
      </tp>
      <tp>
        <v>59.4</v>
        <stp/>
        <stp>##V3_BDPV12</stp>
        <stp>ENX FP Equity</stp>
        <stp>PX_YEST_CLOSE</stp>
        <stp>[Crispin Spreadsheet.xlsx]Portfolio!R97C6</stp>
        <tr r="F97" s="2"/>
      </tp>
      <tp t="s">
        <v>EUR</v>
        <stp/>
        <stp>##V3_BDPV12</stp>
        <stp>OTE1V FH Equity</stp>
        <stp>CRNCY</stp>
        <stp>[Crispin Spreadsheet.xlsx]Portfolio!R71C4</stp>
        <tr r="D71" s="2"/>
      </tp>
      <tp t="s">
        <v>EUR</v>
        <stp/>
        <stp>##V3_BDPV12</stp>
        <stp>NRE1V FH Equity</stp>
        <stp>CRNCY</stp>
        <stp>[Crispin Spreadsheet.xlsx]Portfolio!R70C4</stp>
        <tr r="D70" s="2"/>
      </tp>
      <tp>
        <v>55.52</v>
        <stp/>
        <stp>##V3_BDPV12</stp>
        <stp>ERICB SS Equity</stp>
        <stp>PX_YEST_CLOSE</stp>
        <stp>[Crispin Spreadsheet.xlsx]Portfolio!R368C6</stp>
        <tr r="F368" s="2"/>
      </tp>
      <tp t="s">
        <v>EUR</v>
        <stp/>
        <stp>##V3_BDPV12</stp>
        <stp>CAP FP Equity</stp>
        <stp>CRNCY</stp>
        <stp>[Crispin Spreadsheet.xlsx]Portfolio!R86C4</stp>
        <tr r="D86" s="2"/>
      </tp>
      <tp>
        <v>9.6999999999999993</v>
        <stp/>
        <stp>##V3_BDPV12</stp>
        <stp>DEXB BB Equity</stp>
        <stp>PX_YEST_CLOSE</stp>
        <stp>[Crispin Spreadsheet.xlsx]Portfolio!R33C6</stp>
        <tr r="F33" s="2"/>
      </tp>
      <tp>
        <v>3881.5</v>
        <stp/>
        <stp>##V3_BDPV12</stp>
        <stp>ULVR LN Equity</stp>
        <stp>LAST_PRICE</stp>
        <stp>[Crispin Spreadsheet.xlsx]Portfolio!R575C7</stp>
        <tr r="G575" s="2"/>
      </tp>
      <tp>
        <v>44.34</v>
        <stp/>
        <stp>##V3_BDPV12</stp>
        <stp>CSCO US Equity</stp>
        <stp>LAST_PRICE</stp>
        <stp>[Crispin Spreadsheet.xlsx]Portfolio!R613C7</stp>
        <tr r="G613" s="2"/>
      </tp>
      <tp>
        <v>52.13</v>
        <stp/>
        <stp>##V3_BDPV12</stp>
        <stp>ORCL US Equity</stp>
        <stp>LAST_PRICE</stp>
        <stp>[Crispin Spreadsheet.xlsx]Portfolio!R672C7</stp>
        <tr r="G672" s="2"/>
      </tp>
      <tp>
        <v>687.5</v>
        <stp/>
        <stp>##V3_BDPV12</stp>
        <stp>INCH LN Equity</stp>
        <stp>LAST_PRICE</stp>
        <stp>[Crispin Spreadsheet.xlsx]Portfolio!R477C7</stp>
        <tr r="G477" s="2"/>
      </tp>
      <tp>
        <v>44.63</v>
        <stp/>
        <stp>##V3_BDPV12</stp>
        <stp>CRUS US Equity</stp>
        <stp>LAST_PRICE</stp>
        <stp>[Crispin Spreadsheet.xlsx]Portfolio!R612C7</stp>
        <tr r="G612" s="2"/>
      </tp>
      <tp>
        <v>290</v>
        <stp/>
        <stp>##V3_BDPV12</stp>
        <stp>IBST LN Equity</stp>
        <stp>PX_YEST_CLOSE</stp>
        <stp>[Crispin Spreadsheet.xlsx]Portfolio!R471C6</stp>
        <tr r="F471" s="2"/>
      </tp>
      <tp>
        <v>3.056</v>
        <stp/>
        <stp>##V3_BDPV12</stp>
        <stp>MS IM Equity</stp>
        <stp>PX_YEST_CLOSE</stp>
        <stp>[Crispin Spreadsheet.xlsx]Portfolio!R226C6</stp>
        <tr r="F226" s="2"/>
      </tp>
      <tp>
        <v>32.56</v>
        <stp/>
        <stp>##V3_BDPV12</stp>
        <stp>IF IM Equity</stp>
        <stp>PX_YEST_CLOSE</stp>
        <stp>[Crispin Spreadsheet.xlsx]Portfolio!R216C6</stp>
        <tr r="F216" s="2"/>
      </tp>
      <tp>
        <v>1</v>
        <stp/>
        <stp>##V3_BDPV12</stp>
        <stp>EURUSD Curncy</stp>
        <stp>QUOTE_FACTOR</stp>
        <stp>[Crispin Spreadsheet.xlsx]Portfolio!R780C12</stp>
        <tr r="L780" s="2"/>
      </tp>
      <tp>
        <v>1</v>
        <stp/>
        <stp>##V3_BDPV12</stp>
        <stp>EURUSD Curncy</stp>
        <stp>QUOTE_FACTOR</stp>
        <stp>[Crispin Spreadsheet.xlsx]Portfolio!R781C12</stp>
        <tr r="L781" s="2"/>
      </tp>
      <tp>
        <v>1</v>
        <stp/>
        <stp>##V3_BDPV12</stp>
        <stp>EURUSD Curncy</stp>
        <stp>QUOTE_FACTOR</stp>
        <stp>[Crispin Spreadsheet.xlsx]Portfolio!R782C12</stp>
        <tr r="L782" s="2"/>
      </tp>
      <tp>
        <v>1</v>
        <stp/>
        <stp>##V3_BDPV12</stp>
        <stp>EURUSD Curncy</stp>
        <stp>QUOTE_FACTOR</stp>
        <stp>[Crispin Spreadsheet.xlsx]Portfolio!R783C12</stp>
        <tr r="L783" s="2"/>
      </tp>
      <tp>
        <v>1</v>
        <stp/>
        <stp>##V3_BDPV12</stp>
        <stp>EURUSD Curncy</stp>
        <stp>QUOTE_FACTOR</stp>
        <stp>[Crispin Spreadsheet.xlsx]Portfolio!R784C12</stp>
        <tr r="L784" s="2"/>
      </tp>
      <tp>
        <v>1</v>
        <stp/>
        <stp>##V3_BDPV12</stp>
        <stp>EURUSD Curncy</stp>
        <stp>QUOTE_FACTOR</stp>
        <stp>[Crispin Spreadsheet.xlsx]Portfolio!R788C12</stp>
        <tr r="L788" s="2"/>
      </tp>
      <tp>
        <v>1</v>
        <stp/>
        <stp>##V3_BDPV12</stp>
        <stp>EURUSD Curncy</stp>
        <stp>QUOTE_FACTOR</stp>
        <stp>[Crispin Spreadsheet.xlsx]Portfolio!R789C12</stp>
        <tr r="L789" s="2"/>
      </tp>
      <tp>
        <v>1</v>
        <stp/>
        <stp>##V3_BDPV12</stp>
        <stp>EURUSD Curncy</stp>
        <stp>QUOTE_FACTOR</stp>
        <stp>[Crispin Spreadsheet.xlsx]Portfolio!R712C12</stp>
        <tr r="L712" s="2"/>
      </tp>
      <tp>
        <v>1</v>
        <stp/>
        <stp>##V3_BDPV12</stp>
        <stp>EURUSD Curncy</stp>
        <stp>QUOTE_FACTOR</stp>
        <stp>[Crispin Spreadsheet.xlsx]Portfolio!R718C12</stp>
        <tr r="L718" s="2"/>
      </tp>
      <tp>
        <v>1</v>
        <stp/>
        <stp>##V3_BDPV12</stp>
        <stp>EURUSD Curncy</stp>
        <stp>QUOTE_FACTOR</stp>
        <stp>[Crispin Spreadsheet.xlsx]Portfolio!R719C12</stp>
        <tr r="L719" s="2"/>
      </tp>
      <tp>
        <v>1</v>
        <stp/>
        <stp>##V3_BDPV12</stp>
        <stp>EURUSD Curncy</stp>
        <stp>QUOTE_FACTOR</stp>
        <stp>[Crispin Spreadsheet.xlsx]Portfolio!R700C12</stp>
        <tr r="L700" s="2"/>
      </tp>
      <tp>
        <v>1</v>
        <stp/>
        <stp>##V3_BDPV12</stp>
        <stp>EURUSD Curncy</stp>
        <stp>QUOTE_FACTOR</stp>
        <stp>[Crispin Spreadsheet.xlsx]Portfolio!R701C12</stp>
        <tr r="L701" s="2"/>
      </tp>
      <tp>
        <v>1</v>
        <stp/>
        <stp>##V3_BDPV12</stp>
        <stp>EURUSD Curncy</stp>
        <stp>QUOTE_FACTOR</stp>
        <stp>[Crispin Spreadsheet.xlsx]Portfolio!R702C12</stp>
        <tr r="L702" s="2"/>
      </tp>
      <tp>
        <v>1</v>
        <stp/>
        <stp>##V3_BDPV12</stp>
        <stp>EURUSD Curncy</stp>
        <stp>QUOTE_FACTOR</stp>
        <stp>[Crispin Spreadsheet.xlsx]Portfolio!R703C12</stp>
        <tr r="L703" s="2"/>
      </tp>
      <tp>
        <v>1</v>
        <stp/>
        <stp>##V3_BDPV12</stp>
        <stp>EURUSD Curncy</stp>
        <stp>QUOTE_FACTOR</stp>
        <stp>[Crispin Spreadsheet.xlsx]Portfolio!R708C12</stp>
        <tr r="L708" s="2"/>
      </tp>
      <tp>
        <v>1</v>
        <stp/>
        <stp>##V3_BDPV12</stp>
        <stp>EURUSD Curncy</stp>
        <stp>QUOTE_FACTOR</stp>
        <stp>[Crispin Spreadsheet.xlsx]Portfolio!R734C12</stp>
        <tr r="L734" s="2"/>
      </tp>
      <tp>
        <v>1</v>
        <stp/>
        <stp>##V3_BDPV12</stp>
        <stp>EURUSD Curncy</stp>
        <stp>QUOTE_FACTOR</stp>
        <stp>[Crispin Spreadsheet.xlsx]Portfolio!R738C12</stp>
        <tr r="L738" s="2"/>
      </tp>
      <tp>
        <v>1</v>
        <stp/>
        <stp>##V3_BDPV12</stp>
        <stp>EURUSD Curncy</stp>
        <stp>QUOTE_FACTOR</stp>
        <stp>[Crispin Spreadsheet.xlsx]Portfolio!R739C12</stp>
        <tr r="L739" s="2"/>
      </tp>
      <tp>
        <v>1</v>
        <stp/>
        <stp>##V3_BDPV12</stp>
        <stp>EURUSD Curncy</stp>
        <stp>QUOTE_FACTOR</stp>
        <stp>[Crispin Spreadsheet.xlsx]Portfolio!R721C12</stp>
        <tr r="L721" s="2"/>
      </tp>
      <tp>
        <v>1</v>
        <stp/>
        <stp>##V3_BDPV12</stp>
        <stp>EURUSD Curncy</stp>
        <stp>QUOTE_FACTOR</stp>
        <stp>[Crispin Spreadsheet.xlsx]Portfolio!R722C12</stp>
        <tr r="L722" s="2"/>
      </tp>
      <tp>
        <v>1</v>
        <stp/>
        <stp>##V3_BDPV12</stp>
        <stp>EURUSD Curncy</stp>
        <stp>QUOTE_FACTOR</stp>
        <stp>[Crispin Spreadsheet.xlsx]Portfolio!R723C12</stp>
        <tr r="L723" s="2"/>
      </tp>
      <tp>
        <v>1</v>
        <stp/>
        <stp>##V3_BDPV12</stp>
        <stp>EURUSD Curncy</stp>
        <stp>QUOTE_FACTOR</stp>
        <stp>[Crispin Spreadsheet.xlsx]Portfolio!R724C12</stp>
        <tr r="L724" s="2"/>
      </tp>
      <tp>
        <v>1</v>
        <stp/>
        <stp>##V3_BDPV12</stp>
        <stp>EURUSD Curncy</stp>
        <stp>QUOTE_FACTOR</stp>
        <stp>[Crispin Spreadsheet.xlsx]Portfolio!R750C12</stp>
        <tr r="L750" s="2"/>
      </tp>
      <tp>
        <v>1</v>
        <stp/>
        <stp>##V3_BDPV12</stp>
        <stp>EURUSD Curncy</stp>
        <stp>QUOTE_FACTOR</stp>
        <stp>[Crispin Spreadsheet.xlsx]Portfolio!R753C12</stp>
        <tr r="L753" s="2"/>
      </tp>
      <tp>
        <v>1</v>
        <stp/>
        <stp>##V3_BDPV12</stp>
        <stp>EURUSD Curncy</stp>
        <stp>QUOTE_FACTOR</stp>
        <stp>[Crispin Spreadsheet.xlsx]Portfolio!R754C12</stp>
        <tr r="L754" s="2"/>
      </tp>
      <tp>
        <v>1</v>
        <stp/>
        <stp>##V3_BDPV12</stp>
        <stp>EURUSD Curncy</stp>
        <stp>QUOTE_FACTOR</stp>
        <stp>[Crispin Spreadsheet.xlsx]Portfolio!R755C12</stp>
        <tr r="L755" s="2"/>
      </tp>
      <tp>
        <v>1</v>
        <stp/>
        <stp>##V3_BDPV12</stp>
        <stp>EURUSD Curncy</stp>
        <stp>QUOTE_FACTOR</stp>
        <stp>[Crispin Spreadsheet.xlsx]Portfolio!R757C12</stp>
        <tr r="L757" s="2"/>
      </tp>
      <tp>
        <v>1</v>
        <stp/>
        <stp>##V3_BDPV12</stp>
        <stp>EURUSD Curncy</stp>
        <stp>QUOTE_FACTOR</stp>
        <stp>[Crispin Spreadsheet.xlsx]Portfolio!R758C12</stp>
        <tr r="L758" s="2"/>
      </tp>
      <tp>
        <v>1</v>
        <stp/>
        <stp>##V3_BDPV12</stp>
        <stp>EURUSD Curncy</stp>
        <stp>QUOTE_FACTOR</stp>
        <stp>[Crispin Spreadsheet.xlsx]Portfolio!R759C12</stp>
        <tr r="L759" s="2"/>
      </tp>
      <tp>
        <v>1</v>
        <stp/>
        <stp>##V3_BDPV12</stp>
        <stp>EURUSD Curncy</stp>
        <stp>QUOTE_FACTOR</stp>
        <stp>[Crispin Spreadsheet.xlsx]Portfolio!R740C12</stp>
        <tr r="L740" s="2"/>
      </tp>
      <tp>
        <v>1</v>
        <stp/>
        <stp>##V3_BDPV12</stp>
        <stp>EURUSD Curncy</stp>
        <stp>QUOTE_FACTOR</stp>
        <stp>[Crispin Spreadsheet.xlsx]Portfolio!R745C12</stp>
        <tr r="L745" s="2"/>
      </tp>
      <tp>
        <v>1</v>
        <stp/>
        <stp>##V3_BDPV12</stp>
        <stp>EURUSD Curncy</stp>
        <stp>QUOTE_FACTOR</stp>
        <stp>[Crispin Spreadsheet.xlsx]Portfolio!R746C12</stp>
        <tr r="L746" s="2"/>
      </tp>
      <tp>
        <v>1</v>
        <stp/>
        <stp>##V3_BDPV12</stp>
        <stp>EURUSD Curncy</stp>
        <stp>QUOTE_FACTOR</stp>
        <stp>[Crispin Spreadsheet.xlsx]Portfolio!R771C12</stp>
        <tr r="L771" s="2"/>
      </tp>
      <tp>
        <v>1</v>
        <stp/>
        <stp>##V3_BDPV12</stp>
        <stp>EURUSD Curncy</stp>
        <stp>QUOTE_FACTOR</stp>
        <stp>[Crispin Spreadsheet.xlsx]Portfolio!R774C12</stp>
        <tr r="L774" s="2"/>
      </tp>
      <tp>
        <v>1</v>
        <stp/>
        <stp>##V3_BDPV12</stp>
        <stp>EURUSD Curncy</stp>
        <stp>QUOTE_FACTOR</stp>
        <stp>[Crispin Spreadsheet.xlsx]Portfolio!R776C12</stp>
        <tr r="L776" s="2"/>
      </tp>
      <tp>
        <v>1</v>
        <stp/>
        <stp>##V3_BDPV12</stp>
        <stp>EURUSD Curncy</stp>
        <stp>QUOTE_FACTOR</stp>
        <stp>[Crispin Spreadsheet.xlsx]Portfolio!R777C12</stp>
        <tr r="L777" s="2"/>
      </tp>
      <tp>
        <v>1</v>
        <stp/>
        <stp>##V3_BDPV12</stp>
        <stp>EURUSD Curncy</stp>
        <stp>QUOTE_FACTOR</stp>
        <stp>[Crispin Spreadsheet.xlsx]Portfolio!R778C12</stp>
        <tr r="L778" s="2"/>
      </tp>
      <tp>
        <v>1</v>
        <stp/>
        <stp>##V3_BDPV12</stp>
        <stp>EURUSD Curncy</stp>
        <stp>QUOTE_FACTOR</stp>
        <stp>[Crispin Spreadsheet.xlsx]Portfolio!R779C12</stp>
        <tr r="L779" s="2"/>
      </tp>
      <tp>
        <v>1</v>
        <stp/>
        <stp>##V3_BDPV12</stp>
        <stp>EURUSD Curncy</stp>
        <stp>QUOTE_FACTOR</stp>
        <stp>[Crispin Spreadsheet.xlsx]Portfolio!R760C12</stp>
        <tr r="L760" s="2"/>
      </tp>
      <tp>
        <v>1</v>
        <stp/>
        <stp>##V3_BDPV12</stp>
        <stp>EURUSD Curncy</stp>
        <stp>QUOTE_FACTOR</stp>
        <stp>[Crispin Spreadsheet.xlsx]Portfolio!R762C12</stp>
        <tr r="L762" s="2"/>
      </tp>
      <tp>
        <v>1</v>
        <stp/>
        <stp>##V3_BDPV12</stp>
        <stp>EURUSD Curncy</stp>
        <stp>QUOTE_FACTOR</stp>
        <stp>[Crispin Spreadsheet.xlsx]Portfolio!R765C12</stp>
        <tr r="L765" s="2"/>
      </tp>
      <tp>
        <v>1</v>
        <stp/>
        <stp>##V3_BDPV12</stp>
        <stp>EURUSD Curncy</stp>
        <stp>QUOTE_FACTOR</stp>
        <stp>[Crispin Spreadsheet.xlsx]Portfolio!R766C12</stp>
        <tr r="L766" s="2"/>
      </tp>
      <tp>
        <v>1</v>
        <stp/>
        <stp>##V3_BDPV12</stp>
        <stp>EURUSD Curncy</stp>
        <stp>QUOTE_FACTOR</stp>
        <stp>[Crispin Spreadsheet.xlsx]Portfolio!R690C12</stp>
        <tr r="L690" s="2"/>
      </tp>
      <tp>
        <v>1</v>
        <stp/>
        <stp>##V3_BDPV12</stp>
        <stp>EURUSD Curncy</stp>
        <stp>QUOTE_FACTOR</stp>
        <stp>[Crispin Spreadsheet.xlsx]Portfolio!R691C12</stp>
        <tr r="L691" s="2"/>
      </tp>
      <tp>
        <v>1</v>
        <stp/>
        <stp>##V3_BDPV12</stp>
        <stp>EURUSD Curncy</stp>
        <stp>QUOTE_FACTOR</stp>
        <stp>[Crispin Spreadsheet.xlsx]Portfolio!R692C12</stp>
        <tr r="L692" s="2"/>
      </tp>
      <tp>
        <v>1</v>
        <stp/>
        <stp>##V3_BDPV12</stp>
        <stp>EURUSD Curncy</stp>
        <stp>QUOTE_FACTOR</stp>
        <stp>[Crispin Spreadsheet.xlsx]Portfolio!R693C12</stp>
        <tr r="L693" s="2"/>
      </tp>
      <tp>
        <v>1</v>
        <stp/>
        <stp>##V3_BDPV12</stp>
        <stp>EURUSD Curncy</stp>
        <stp>QUOTE_FACTOR</stp>
        <stp>[Crispin Spreadsheet.xlsx]Portfolio!R694C12</stp>
        <tr r="L694" s="2"/>
      </tp>
      <tp>
        <v>1</v>
        <stp/>
        <stp>##V3_BDPV12</stp>
        <stp>EURUSD Curncy</stp>
        <stp>QUOTE_FACTOR</stp>
        <stp>[Crispin Spreadsheet.xlsx]Portfolio!R695C12</stp>
        <tr r="L695" s="2"/>
      </tp>
      <tp>
        <v>1</v>
        <stp/>
        <stp>##V3_BDPV12</stp>
        <stp>EURUSD Curncy</stp>
        <stp>QUOTE_FACTOR</stp>
        <stp>[Crispin Spreadsheet.xlsx]Portfolio!R696C12</stp>
        <tr r="L696" s="2"/>
      </tp>
      <tp>
        <v>1</v>
        <stp/>
        <stp>##V3_BDPV12</stp>
        <stp>EURUSD Curncy</stp>
        <stp>QUOTE_FACTOR</stp>
        <stp>[Crispin Spreadsheet.xlsx]Portfolio!R697C12</stp>
        <tr r="L697" s="2"/>
      </tp>
      <tp>
        <v>1</v>
        <stp/>
        <stp>##V3_BDPV12</stp>
        <stp>EURUSD Curncy</stp>
        <stp>QUOTE_FACTOR</stp>
        <stp>[Crispin Spreadsheet.xlsx]Portfolio!R698C12</stp>
        <tr r="L698" s="2"/>
      </tp>
      <tp>
        <v>1</v>
        <stp/>
        <stp>##V3_BDPV12</stp>
        <stp>EURUSD Curncy</stp>
        <stp>QUOTE_FACTOR</stp>
        <stp>[Crispin Spreadsheet.xlsx]Portfolio!R699C12</stp>
        <tr r="L699" s="2"/>
      </tp>
      <tp>
        <v>1</v>
        <stp/>
        <stp>##V3_BDPV12</stp>
        <stp>EURUSD Curncy</stp>
        <stp>QUOTE_FACTOR</stp>
        <stp>[Crispin Spreadsheet.xlsx]Portfolio!R680C12</stp>
        <tr r="L680" s="2"/>
      </tp>
      <tp>
        <v>1</v>
        <stp/>
        <stp>##V3_BDPV12</stp>
        <stp>EURUSD Curncy</stp>
        <stp>QUOTE_FACTOR</stp>
        <stp>[Crispin Spreadsheet.xlsx]Portfolio!R681C12</stp>
        <tr r="L681" s="2"/>
      </tp>
      <tp>
        <v>1</v>
        <stp/>
        <stp>##V3_BDPV12</stp>
        <stp>EURUSD Curncy</stp>
        <stp>QUOTE_FACTOR</stp>
        <stp>[Crispin Spreadsheet.xlsx]Portfolio!R682C12</stp>
        <tr r="L682" s="2"/>
      </tp>
      <tp>
        <v>1</v>
        <stp/>
        <stp>##V3_BDPV12</stp>
        <stp>EURUSD Curncy</stp>
        <stp>QUOTE_FACTOR</stp>
        <stp>[Crispin Spreadsheet.xlsx]Portfolio!R683C12</stp>
        <tr r="L683" s="2"/>
      </tp>
      <tp>
        <v>1</v>
        <stp/>
        <stp>##V3_BDPV12</stp>
        <stp>EURUSD Curncy</stp>
        <stp>QUOTE_FACTOR</stp>
        <stp>[Crispin Spreadsheet.xlsx]Portfolio!R684C12</stp>
        <tr r="L684" s="2"/>
      </tp>
      <tp>
        <v>1</v>
        <stp/>
        <stp>##V3_BDPV12</stp>
        <stp>EURUSD Curncy</stp>
        <stp>QUOTE_FACTOR</stp>
        <stp>[Crispin Spreadsheet.xlsx]Portfolio!R685C12</stp>
        <tr r="L685" s="2"/>
      </tp>
      <tp>
        <v>1</v>
        <stp/>
        <stp>##V3_BDPV12</stp>
        <stp>EURUSD Curncy</stp>
        <stp>QUOTE_FACTOR</stp>
        <stp>[Crispin Spreadsheet.xlsx]Portfolio!R686C12</stp>
        <tr r="L686" s="2"/>
      </tp>
      <tp>
        <v>1</v>
        <stp/>
        <stp>##V3_BDPV12</stp>
        <stp>EURUSD Curncy</stp>
        <stp>QUOTE_FACTOR</stp>
        <stp>[Crispin Spreadsheet.xlsx]Portfolio!R687C12</stp>
        <tr r="L687" s="2"/>
      </tp>
      <tp>
        <v>1</v>
        <stp/>
        <stp>##V3_BDPV12</stp>
        <stp>EURUSD Curncy</stp>
        <stp>QUOTE_FACTOR</stp>
        <stp>[Crispin Spreadsheet.xlsx]Portfolio!R688C12</stp>
        <tr r="L688" s="2"/>
      </tp>
      <tp>
        <v>1</v>
        <stp/>
        <stp>##V3_BDPV12</stp>
        <stp>EURUSD Curncy</stp>
        <stp>QUOTE_FACTOR</stp>
        <stp>[Crispin Spreadsheet.xlsx]Portfolio!R689C12</stp>
        <tr r="L689" s="2"/>
      </tp>
      <tp>
        <v>1</v>
        <stp/>
        <stp>##V3_BDPV12</stp>
        <stp>EURUSD Curncy</stp>
        <stp>QUOTE_FACTOR</stp>
        <stp>[Crispin Spreadsheet.xlsx]Portfolio!R610C12</stp>
        <tr r="L610" s="2"/>
      </tp>
      <tp>
        <v>1</v>
        <stp/>
        <stp>##V3_BDPV12</stp>
        <stp>EURUSD Curncy</stp>
        <stp>QUOTE_FACTOR</stp>
        <stp>[Crispin Spreadsheet.xlsx]Portfolio!R611C12</stp>
        <tr r="L611" s="2"/>
      </tp>
      <tp>
        <v>1</v>
        <stp/>
        <stp>##V3_BDPV12</stp>
        <stp>EURUSD Curncy</stp>
        <stp>QUOTE_FACTOR</stp>
        <stp>[Crispin Spreadsheet.xlsx]Portfolio!R612C12</stp>
        <tr r="L612" s="2"/>
      </tp>
      <tp>
        <v>1</v>
        <stp/>
        <stp>##V3_BDPV12</stp>
        <stp>EURUSD Curncy</stp>
        <stp>QUOTE_FACTOR</stp>
        <stp>[Crispin Spreadsheet.xlsx]Portfolio!R613C12</stp>
        <tr r="L613" s="2"/>
      </tp>
      <tp>
        <v>1</v>
        <stp/>
        <stp>##V3_BDPV12</stp>
        <stp>EURUSD Curncy</stp>
        <stp>QUOTE_FACTOR</stp>
        <stp>[Crispin Spreadsheet.xlsx]Portfolio!R614C12</stp>
        <tr r="L614" s="2"/>
      </tp>
      <tp>
        <v>1</v>
        <stp/>
        <stp>##V3_BDPV12</stp>
        <stp>EURUSD Curncy</stp>
        <stp>QUOTE_FACTOR</stp>
        <stp>[Crispin Spreadsheet.xlsx]Portfolio!R615C12</stp>
        <tr r="L615" s="2"/>
      </tp>
      <tp>
        <v>1</v>
        <stp/>
        <stp>##V3_BDPV12</stp>
        <stp>EURUSD Curncy</stp>
        <stp>QUOTE_FACTOR</stp>
        <stp>[Crispin Spreadsheet.xlsx]Portfolio!R616C12</stp>
        <tr r="L616" s="2"/>
      </tp>
      <tp>
        <v>1</v>
        <stp/>
        <stp>##V3_BDPV12</stp>
        <stp>EURUSD Curncy</stp>
        <stp>QUOTE_FACTOR</stp>
        <stp>[Crispin Spreadsheet.xlsx]Portfolio!R617C12</stp>
        <tr r="L617" s="2"/>
      </tp>
      <tp>
        <v>1</v>
        <stp/>
        <stp>##V3_BDPV12</stp>
        <stp>EURUSD Curncy</stp>
        <stp>QUOTE_FACTOR</stp>
        <stp>[Crispin Spreadsheet.xlsx]Portfolio!R618C12</stp>
        <tr r="L618" s="2"/>
      </tp>
      <tp>
        <v>1</v>
        <stp/>
        <stp>##V3_BDPV12</stp>
        <stp>EURUSD Curncy</stp>
        <stp>QUOTE_FACTOR</stp>
        <stp>[Crispin Spreadsheet.xlsx]Portfolio!R619C12</stp>
        <tr r="L619" s="2"/>
      </tp>
      <tp>
        <v>1</v>
        <stp/>
        <stp>##V3_BDPV12</stp>
        <stp>EURUSD Curncy</stp>
        <stp>QUOTE_FACTOR</stp>
        <stp>[Crispin Spreadsheet.xlsx]Portfolio!R600C12</stp>
        <tr r="L600" s="2"/>
      </tp>
      <tp>
        <v>1</v>
        <stp/>
        <stp>##V3_BDPV12</stp>
        <stp>EURUSD Curncy</stp>
        <stp>QUOTE_FACTOR</stp>
        <stp>[Crispin Spreadsheet.xlsx]Portfolio!R601C12</stp>
        <tr r="L601" s="2"/>
      </tp>
      <tp>
        <v>1</v>
        <stp/>
        <stp>##V3_BDPV12</stp>
        <stp>EURUSD Curncy</stp>
        <stp>QUOTE_FACTOR</stp>
        <stp>[Crispin Spreadsheet.xlsx]Portfolio!R602C12</stp>
        <tr r="L602" s="2"/>
      </tp>
      <tp>
        <v>1</v>
        <stp/>
        <stp>##V3_BDPV12</stp>
        <stp>EURUSD Curncy</stp>
        <stp>QUOTE_FACTOR</stp>
        <stp>[Crispin Spreadsheet.xlsx]Portfolio!R603C12</stp>
        <tr r="L603" s="2"/>
      </tp>
      <tp>
        <v>1</v>
        <stp/>
        <stp>##V3_BDPV12</stp>
        <stp>EURUSD Curncy</stp>
        <stp>QUOTE_FACTOR</stp>
        <stp>[Crispin Spreadsheet.xlsx]Portfolio!R604C12</stp>
        <tr r="L604" s="2"/>
      </tp>
      <tp>
        <v>1</v>
        <stp/>
        <stp>##V3_BDPV12</stp>
        <stp>EURUSD Curncy</stp>
        <stp>QUOTE_FACTOR</stp>
        <stp>[Crispin Spreadsheet.xlsx]Portfolio!R605C12</stp>
        <tr r="L605" s="2"/>
      </tp>
      <tp>
        <v>1</v>
        <stp/>
        <stp>##V3_BDPV12</stp>
        <stp>EURUSD Curncy</stp>
        <stp>QUOTE_FACTOR</stp>
        <stp>[Crispin Spreadsheet.xlsx]Portfolio!R606C12</stp>
        <tr r="L606" s="2"/>
      </tp>
      <tp>
        <v>1</v>
        <stp/>
        <stp>##V3_BDPV12</stp>
        <stp>EURUSD Curncy</stp>
        <stp>QUOTE_FACTOR</stp>
        <stp>[Crispin Spreadsheet.xlsx]Portfolio!R607C12</stp>
        <tr r="L607" s="2"/>
      </tp>
      <tp>
        <v>1</v>
        <stp/>
        <stp>##V3_BDPV12</stp>
        <stp>EURUSD Curncy</stp>
        <stp>QUOTE_FACTOR</stp>
        <stp>[Crispin Spreadsheet.xlsx]Portfolio!R608C12</stp>
        <tr r="L608" s="2"/>
      </tp>
      <tp>
        <v>1</v>
        <stp/>
        <stp>##V3_BDPV12</stp>
        <stp>EURUSD Curncy</stp>
        <stp>QUOTE_FACTOR</stp>
        <stp>[Crispin Spreadsheet.xlsx]Portfolio!R609C12</stp>
        <tr r="L609" s="2"/>
      </tp>
      <tp>
        <v>1</v>
        <stp/>
        <stp>##V3_BDPV12</stp>
        <stp>EURUSD Curncy</stp>
        <stp>QUOTE_FACTOR</stp>
        <stp>[Crispin Spreadsheet.xlsx]Portfolio!R630C12</stp>
        <tr r="L630" s="2"/>
      </tp>
      <tp>
        <v>1</v>
        <stp/>
        <stp>##V3_BDPV12</stp>
        <stp>EURUSD Curncy</stp>
        <stp>QUOTE_FACTOR</stp>
        <stp>[Crispin Spreadsheet.xlsx]Portfolio!R631C12</stp>
        <tr r="L631" s="2"/>
      </tp>
      <tp>
        <v>1</v>
        <stp/>
        <stp>##V3_BDPV12</stp>
        <stp>EURUSD Curncy</stp>
        <stp>QUOTE_FACTOR</stp>
        <stp>[Crispin Spreadsheet.xlsx]Portfolio!R632C12</stp>
        <tr r="L632" s="2"/>
      </tp>
      <tp>
        <v>1</v>
        <stp/>
        <stp>##V3_BDPV12</stp>
        <stp>EURUSD Curncy</stp>
        <stp>QUOTE_FACTOR</stp>
        <stp>[Crispin Spreadsheet.xlsx]Portfolio!R633C12</stp>
        <tr r="L633" s="2"/>
      </tp>
      <tp>
        <v>1</v>
        <stp/>
        <stp>##V3_BDPV12</stp>
        <stp>EURUSD Curncy</stp>
        <stp>QUOTE_FACTOR</stp>
        <stp>[Crispin Spreadsheet.xlsx]Portfolio!R634C12</stp>
        <tr r="L634" s="2"/>
      </tp>
      <tp>
        <v>1</v>
        <stp/>
        <stp>##V3_BDPV12</stp>
        <stp>EURUSD Curncy</stp>
        <stp>QUOTE_FACTOR</stp>
        <stp>[Crispin Spreadsheet.xlsx]Portfolio!R635C12</stp>
        <tr r="L635" s="2"/>
      </tp>
      <tp>
        <v>1</v>
        <stp/>
        <stp>##V3_BDPV12</stp>
        <stp>EURUSD Curncy</stp>
        <stp>QUOTE_FACTOR</stp>
        <stp>[Crispin Spreadsheet.xlsx]Portfolio!R636C12</stp>
        <tr r="L636" s="2"/>
      </tp>
      <tp>
        <v>1</v>
        <stp/>
        <stp>##V3_BDPV12</stp>
        <stp>EURUSD Curncy</stp>
        <stp>QUOTE_FACTOR</stp>
        <stp>[Crispin Spreadsheet.xlsx]Portfolio!R637C12</stp>
        <tr r="L637" s="2"/>
      </tp>
      <tp>
        <v>1</v>
        <stp/>
        <stp>##V3_BDPV12</stp>
        <stp>EURUSD Curncy</stp>
        <stp>QUOTE_FACTOR</stp>
        <stp>[Crispin Spreadsheet.xlsx]Portfolio!R638C12</stp>
        <tr r="L638" s="2"/>
      </tp>
      <tp>
        <v>1</v>
        <stp/>
        <stp>##V3_BDPV12</stp>
        <stp>EURUSD Curncy</stp>
        <stp>QUOTE_FACTOR</stp>
        <stp>[Crispin Spreadsheet.xlsx]Portfolio!R639C12</stp>
        <tr r="L639" s="2"/>
      </tp>
      <tp>
        <v>1</v>
        <stp/>
        <stp>##V3_BDPV12</stp>
        <stp>EURUSD Curncy</stp>
        <stp>QUOTE_FACTOR</stp>
        <stp>[Crispin Spreadsheet.xlsx]Portfolio!R620C12</stp>
        <tr r="L620" s="2"/>
      </tp>
      <tp>
        <v>1</v>
        <stp/>
        <stp>##V3_BDPV12</stp>
        <stp>EURUSD Curncy</stp>
        <stp>QUOTE_FACTOR</stp>
        <stp>[Crispin Spreadsheet.xlsx]Portfolio!R621C12</stp>
        <tr r="L621" s="2"/>
      </tp>
      <tp>
        <v>1</v>
        <stp/>
        <stp>##V3_BDPV12</stp>
        <stp>EURUSD Curncy</stp>
        <stp>QUOTE_FACTOR</stp>
        <stp>[Crispin Spreadsheet.xlsx]Portfolio!R622C12</stp>
        <tr r="L622" s="2"/>
      </tp>
      <tp>
        <v>1</v>
        <stp/>
        <stp>##V3_BDPV12</stp>
        <stp>EURUSD Curncy</stp>
        <stp>QUOTE_FACTOR</stp>
        <stp>[Crispin Spreadsheet.xlsx]Portfolio!R623C12</stp>
        <tr r="L623" s="2"/>
      </tp>
      <tp>
        <v>1</v>
        <stp/>
        <stp>##V3_BDPV12</stp>
        <stp>EURUSD Curncy</stp>
        <stp>QUOTE_FACTOR</stp>
        <stp>[Crispin Spreadsheet.xlsx]Portfolio!R624C12</stp>
        <tr r="L624" s="2"/>
      </tp>
      <tp>
        <v>1</v>
        <stp/>
        <stp>##V3_BDPV12</stp>
        <stp>EURUSD Curncy</stp>
        <stp>QUOTE_FACTOR</stp>
        <stp>[Crispin Spreadsheet.xlsx]Portfolio!R625C12</stp>
        <tr r="L625" s="2"/>
      </tp>
      <tp>
        <v>1</v>
        <stp/>
        <stp>##V3_BDPV12</stp>
        <stp>EURUSD Curncy</stp>
        <stp>QUOTE_FACTOR</stp>
        <stp>[Crispin Spreadsheet.xlsx]Portfolio!R626C12</stp>
        <tr r="L626" s="2"/>
      </tp>
      <tp>
        <v>1</v>
        <stp/>
        <stp>##V3_BDPV12</stp>
        <stp>EURUSD Curncy</stp>
        <stp>QUOTE_FACTOR</stp>
        <stp>[Crispin Spreadsheet.xlsx]Portfolio!R627C12</stp>
        <tr r="L627" s="2"/>
      </tp>
      <tp>
        <v>1</v>
        <stp/>
        <stp>##V3_BDPV12</stp>
        <stp>EURUSD Curncy</stp>
        <stp>QUOTE_FACTOR</stp>
        <stp>[Crispin Spreadsheet.xlsx]Portfolio!R628C12</stp>
        <tr r="L628" s="2"/>
      </tp>
      <tp>
        <v>1</v>
        <stp/>
        <stp>##V3_BDPV12</stp>
        <stp>EURUSD Curncy</stp>
        <stp>QUOTE_FACTOR</stp>
        <stp>[Crispin Spreadsheet.xlsx]Portfolio!R629C12</stp>
        <tr r="L629" s="2"/>
      </tp>
      <tp>
        <v>1</v>
        <stp/>
        <stp>##V3_BDPV12</stp>
        <stp>EURUSD Curncy</stp>
        <stp>QUOTE_FACTOR</stp>
        <stp>[Crispin Spreadsheet.xlsx]Portfolio!R650C12</stp>
        <tr r="L650" s="2"/>
      </tp>
      <tp>
        <v>1</v>
        <stp/>
        <stp>##V3_BDPV12</stp>
        <stp>EURUSD Curncy</stp>
        <stp>QUOTE_FACTOR</stp>
        <stp>[Crispin Spreadsheet.xlsx]Portfolio!R651C12</stp>
        <tr r="L651" s="2"/>
      </tp>
      <tp>
        <v>1</v>
        <stp/>
        <stp>##V3_BDPV12</stp>
        <stp>EURUSD Curncy</stp>
        <stp>QUOTE_FACTOR</stp>
        <stp>[Crispin Spreadsheet.xlsx]Portfolio!R652C12</stp>
        <tr r="L652" s="2"/>
      </tp>
      <tp>
        <v>1</v>
        <stp/>
        <stp>##V3_BDPV12</stp>
        <stp>EURUSD Curncy</stp>
        <stp>QUOTE_FACTOR</stp>
        <stp>[Crispin Spreadsheet.xlsx]Portfolio!R653C12</stp>
        <tr r="L653" s="2"/>
      </tp>
      <tp>
        <v>1</v>
        <stp/>
        <stp>##V3_BDPV12</stp>
        <stp>EURUSD Curncy</stp>
        <stp>QUOTE_FACTOR</stp>
        <stp>[Crispin Spreadsheet.xlsx]Portfolio!R654C12</stp>
        <tr r="L654" s="2"/>
      </tp>
      <tp>
        <v>1</v>
        <stp/>
        <stp>##V3_BDPV12</stp>
        <stp>EURUSD Curncy</stp>
        <stp>QUOTE_FACTOR</stp>
        <stp>[Crispin Spreadsheet.xlsx]Portfolio!R655C12</stp>
        <tr r="L655" s="2"/>
      </tp>
      <tp>
        <v>1</v>
        <stp/>
        <stp>##V3_BDPV12</stp>
        <stp>EURUSD Curncy</stp>
        <stp>QUOTE_FACTOR</stp>
        <stp>[Crispin Spreadsheet.xlsx]Portfolio!R656C12</stp>
        <tr r="L656" s="2"/>
      </tp>
      <tp>
        <v>1</v>
        <stp/>
        <stp>##V3_BDPV12</stp>
        <stp>EURUSD Curncy</stp>
        <stp>QUOTE_FACTOR</stp>
        <stp>[Crispin Spreadsheet.xlsx]Portfolio!R657C12</stp>
        <tr r="L657" s="2"/>
      </tp>
      <tp>
        <v>1</v>
        <stp/>
        <stp>##V3_BDPV12</stp>
        <stp>EURUSD Curncy</stp>
        <stp>QUOTE_FACTOR</stp>
        <stp>[Crispin Spreadsheet.xlsx]Portfolio!R658C12</stp>
        <tr r="L658" s="2"/>
      </tp>
      <tp>
        <v>1</v>
        <stp/>
        <stp>##V3_BDPV12</stp>
        <stp>EURUSD Curncy</stp>
        <stp>QUOTE_FACTOR</stp>
        <stp>[Crispin Spreadsheet.xlsx]Portfolio!R659C12</stp>
        <tr r="L659" s="2"/>
      </tp>
      <tp>
        <v>1</v>
        <stp/>
        <stp>##V3_BDPV12</stp>
        <stp>EURUSD Curncy</stp>
        <stp>QUOTE_FACTOR</stp>
        <stp>[Crispin Spreadsheet.xlsx]Portfolio!R640C12</stp>
        <tr r="L640" s="2"/>
      </tp>
      <tp>
        <v>1</v>
        <stp/>
        <stp>##V3_BDPV12</stp>
        <stp>EURUSD Curncy</stp>
        <stp>QUOTE_FACTOR</stp>
        <stp>[Crispin Spreadsheet.xlsx]Portfolio!R641C12</stp>
        <tr r="L641" s="2"/>
      </tp>
      <tp>
        <v>1</v>
        <stp/>
        <stp>##V3_BDPV12</stp>
        <stp>EURUSD Curncy</stp>
        <stp>QUOTE_FACTOR</stp>
        <stp>[Crispin Spreadsheet.xlsx]Portfolio!R642C12</stp>
        <tr r="L642" s="2"/>
      </tp>
      <tp>
        <v>1</v>
        <stp/>
        <stp>##V3_BDPV12</stp>
        <stp>EURUSD Curncy</stp>
        <stp>QUOTE_FACTOR</stp>
        <stp>[Crispin Spreadsheet.xlsx]Portfolio!R643C12</stp>
        <tr r="L643" s="2"/>
      </tp>
      <tp>
        <v>1</v>
        <stp/>
        <stp>##V3_BDPV12</stp>
        <stp>EURUSD Curncy</stp>
        <stp>QUOTE_FACTOR</stp>
        <stp>[Crispin Spreadsheet.xlsx]Portfolio!R644C12</stp>
        <tr r="L644" s="2"/>
      </tp>
      <tp>
        <v>1</v>
        <stp/>
        <stp>##V3_BDPV12</stp>
        <stp>EURUSD Curncy</stp>
        <stp>QUOTE_FACTOR</stp>
        <stp>[Crispin Spreadsheet.xlsx]Portfolio!R645C12</stp>
        <tr r="L645" s="2"/>
      </tp>
      <tp>
        <v>1</v>
        <stp/>
        <stp>##V3_BDPV12</stp>
        <stp>EURUSD Curncy</stp>
        <stp>QUOTE_FACTOR</stp>
        <stp>[Crispin Spreadsheet.xlsx]Portfolio!R646C12</stp>
        <tr r="L646" s="2"/>
      </tp>
      <tp>
        <v>1</v>
        <stp/>
        <stp>##V3_BDPV12</stp>
        <stp>EURUSD Curncy</stp>
        <stp>QUOTE_FACTOR</stp>
        <stp>[Crispin Spreadsheet.xlsx]Portfolio!R647C12</stp>
        <tr r="L647" s="2"/>
      </tp>
      <tp>
        <v>1</v>
        <stp/>
        <stp>##V3_BDPV12</stp>
        <stp>EURUSD Curncy</stp>
        <stp>QUOTE_FACTOR</stp>
        <stp>[Crispin Spreadsheet.xlsx]Portfolio!R648C12</stp>
        <tr r="L648" s="2"/>
      </tp>
      <tp>
        <v>1</v>
        <stp/>
        <stp>##V3_BDPV12</stp>
        <stp>EURUSD Curncy</stp>
        <stp>QUOTE_FACTOR</stp>
        <stp>[Crispin Spreadsheet.xlsx]Portfolio!R649C12</stp>
        <tr r="L649" s="2"/>
      </tp>
      <tp>
        <v>1</v>
        <stp/>
        <stp>##V3_BDPV12</stp>
        <stp>EURUSD Curncy</stp>
        <stp>QUOTE_FACTOR</stp>
        <stp>[Crispin Spreadsheet.xlsx]Portfolio!R670C12</stp>
        <tr r="L670" s="2"/>
      </tp>
      <tp>
        <v>1</v>
        <stp/>
        <stp>##V3_BDPV12</stp>
        <stp>EURUSD Curncy</stp>
        <stp>QUOTE_FACTOR</stp>
        <stp>[Crispin Spreadsheet.xlsx]Portfolio!R671C12</stp>
        <tr r="L671" s="2"/>
      </tp>
      <tp>
        <v>1</v>
        <stp/>
        <stp>##V3_BDPV12</stp>
        <stp>EURUSD Curncy</stp>
        <stp>QUOTE_FACTOR</stp>
        <stp>[Crispin Spreadsheet.xlsx]Portfolio!R672C12</stp>
        <tr r="L672" s="2"/>
      </tp>
      <tp>
        <v>1</v>
        <stp/>
        <stp>##V3_BDPV12</stp>
        <stp>EURUSD Curncy</stp>
        <stp>QUOTE_FACTOR</stp>
        <stp>[Crispin Spreadsheet.xlsx]Portfolio!R673C12</stp>
        <tr r="L673" s="2"/>
      </tp>
      <tp>
        <v>1</v>
        <stp/>
        <stp>##V3_BDPV12</stp>
        <stp>EURUSD Curncy</stp>
        <stp>QUOTE_FACTOR</stp>
        <stp>[Crispin Spreadsheet.xlsx]Portfolio!R674C12</stp>
        <tr r="L674" s="2"/>
      </tp>
      <tp>
        <v>1</v>
        <stp/>
        <stp>##V3_BDPV12</stp>
        <stp>EURUSD Curncy</stp>
        <stp>QUOTE_FACTOR</stp>
        <stp>[Crispin Spreadsheet.xlsx]Portfolio!R675C12</stp>
        <tr r="L675" s="2"/>
      </tp>
      <tp>
        <v>1</v>
        <stp/>
        <stp>##V3_BDPV12</stp>
        <stp>EURUSD Curncy</stp>
        <stp>QUOTE_FACTOR</stp>
        <stp>[Crispin Spreadsheet.xlsx]Portfolio!R676C12</stp>
        <tr r="L676" s="2"/>
      </tp>
      <tp>
        <v>1</v>
        <stp/>
        <stp>##V3_BDPV12</stp>
        <stp>EURUSD Curncy</stp>
        <stp>QUOTE_FACTOR</stp>
        <stp>[Crispin Spreadsheet.xlsx]Portfolio!R677C12</stp>
        <tr r="L677" s="2"/>
      </tp>
      <tp>
        <v>1</v>
        <stp/>
        <stp>##V3_BDPV12</stp>
        <stp>EURUSD Curncy</stp>
        <stp>QUOTE_FACTOR</stp>
        <stp>[Crispin Spreadsheet.xlsx]Portfolio!R678C12</stp>
        <tr r="L678" s="2"/>
      </tp>
      <tp>
        <v>1</v>
        <stp/>
        <stp>##V3_BDPV12</stp>
        <stp>EURUSD Curncy</stp>
        <stp>QUOTE_FACTOR</stp>
        <stp>[Crispin Spreadsheet.xlsx]Portfolio!R679C12</stp>
        <tr r="L679" s="2"/>
      </tp>
      <tp>
        <v>1</v>
        <stp/>
        <stp>##V3_BDPV12</stp>
        <stp>EURUSD Curncy</stp>
        <stp>QUOTE_FACTOR</stp>
        <stp>[Crispin Spreadsheet.xlsx]Portfolio!R660C12</stp>
        <tr r="L660" s="2"/>
      </tp>
      <tp>
        <v>1</v>
        <stp/>
        <stp>##V3_BDPV12</stp>
        <stp>EURUSD Curncy</stp>
        <stp>QUOTE_FACTOR</stp>
        <stp>[Crispin Spreadsheet.xlsx]Portfolio!R661C12</stp>
        <tr r="L661" s="2"/>
      </tp>
      <tp>
        <v>1</v>
        <stp/>
        <stp>##V3_BDPV12</stp>
        <stp>EURUSD Curncy</stp>
        <stp>QUOTE_FACTOR</stp>
        <stp>[Crispin Spreadsheet.xlsx]Portfolio!R662C12</stp>
        <tr r="L662" s="2"/>
      </tp>
      <tp>
        <v>1</v>
        <stp/>
        <stp>##V3_BDPV12</stp>
        <stp>EURUSD Curncy</stp>
        <stp>QUOTE_FACTOR</stp>
        <stp>[Crispin Spreadsheet.xlsx]Portfolio!R663C12</stp>
        <tr r="L663" s="2"/>
      </tp>
      <tp>
        <v>1</v>
        <stp/>
        <stp>##V3_BDPV12</stp>
        <stp>EURUSD Curncy</stp>
        <stp>QUOTE_FACTOR</stp>
        <stp>[Crispin Spreadsheet.xlsx]Portfolio!R664C12</stp>
        <tr r="L664" s="2"/>
      </tp>
      <tp>
        <v>1</v>
        <stp/>
        <stp>##V3_BDPV12</stp>
        <stp>EURUSD Curncy</stp>
        <stp>QUOTE_FACTOR</stp>
        <stp>[Crispin Spreadsheet.xlsx]Portfolio!R665C12</stp>
        <tr r="L665" s="2"/>
      </tp>
      <tp>
        <v>1</v>
        <stp/>
        <stp>##V3_BDPV12</stp>
        <stp>EURUSD Curncy</stp>
        <stp>QUOTE_FACTOR</stp>
        <stp>[Crispin Spreadsheet.xlsx]Portfolio!R666C12</stp>
        <tr r="L666" s="2"/>
      </tp>
      <tp>
        <v>1</v>
        <stp/>
        <stp>##V3_BDPV12</stp>
        <stp>EURUSD Curncy</stp>
        <stp>QUOTE_FACTOR</stp>
        <stp>[Crispin Spreadsheet.xlsx]Portfolio!R667C12</stp>
        <tr r="L667" s="2"/>
      </tp>
      <tp>
        <v>1</v>
        <stp/>
        <stp>##V3_BDPV12</stp>
        <stp>EURUSD Curncy</stp>
        <stp>QUOTE_FACTOR</stp>
        <stp>[Crispin Spreadsheet.xlsx]Portfolio!R668C12</stp>
        <tr r="L668" s="2"/>
      </tp>
      <tp>
        <v>1</v>
        <stp/>
        <stp>##V3_BDPV12</stp>
        <stp>EURUSD Curncy</stp>
        <stp>QUOTE_FACTOR</stp>
        <stp>[Crispin Spreadsheet.xlsx]Portfolio!R669C12</stp>
        <tr r="L669" s="2"/>
      </tp>
      <tp>
        <v>1</v>
        <stp/>
        <stp>##V3_BDPV12</stp>
        <stp>EURUSD Curncy</stp>
        <stp>QUOTE_FACTOR</stp>
        <stp>[Crispin Spreadsheet.xlsx]Portfolio!R590C12</stp>
        <tr r="L590" s="2"/>
      </tp>
      <tp>
        <v>1</v>
        <stp/>
        <stp>##V3_BDPV12</stp>
        <stp>EURUSD Curncy</stp>
        <stp>QUOTE_FACTOR</stp>
        <stp>[Crispin Spreadsheet.xlsx]Portfolio!R591C12</stp>
        <tr r="L591" s="2"/>
      </tp>
      <tp>
        <v>1</v>
        <stp/>
        <stp>##V3_BDPV12</stp>
        <stp>EURUSD Curncy</stp>
        <stp>QUOTE_FACTOR</stp>
        <stp>[Crispin Spreadsheet.xlsx]Portfolio!R592C12</stp>
        <tr r="L592" s="2"/>
      </tp>
      <tp>
        <v>1</v>
        <stp/>
        <stp>##V3_BDPV12</stp>
        <stp>EURUSD Curncy</stp>
        <stp>QUOTE_FACTOR</stp>
        <stp>[Crispin Spreadsheet.xlsx]Portfolio!R593C12</stp>
        <tr r="L593" s="2"/>
      </tp>
      <tp>
        <v>1</v>
        <stp/>
        <stp>##V3_BDPV12</stp>
        <stp>EURUSD Curncy</stp>
        <stp>QUOTE_FACTOR</stp>
        <stp>[Crispin Spreadsheet.xlsx]Portfolio!R594C12</stp>
        <tr r="L594" s="2"/>
      </tp>
      <tp>
        <v>1</v>
        <stp/>
        <stp>##V3_BDPV12</stp>
        <stp>EURUSD Curncy</stp>
        <stp>QUOTE_FACTOR</stp>
        <stp>[Crispin Spreadsheet.xlsx]Portfolio!R595C12</stp>
        <tr r="L595" s="2"/>
      </tp>
      <tp>
        <v>1</v>
        <stp/>
        <stp>##V3_BDPV12</stp>
        <stp>EURUSD Curncy</stp>
        <stp>QUOTE_FACTOR</stp>
        <stp>[Crispin Spreadsheet.xlsx]Portfolio!R596C12</stp>
        <tr r="L596" s="2"/>
      </tp>
      <tp>
        <v>1</v>
        <stp/>
        <stp>##V3_BDPV12</stp>
        <stp>EURUSD Curncy</stp>
        <stp>QUOTE_FACTOR</stp>
        <stp>[Crispin Spreadsheet.xlsx]Portfolio!R597C12</stp>
        <tr r="L597" s="2"/>
      </tp>
      <tp>
        <v>1</v>
        <stp/>
        <stp>##V3_BDPV12</stp>
        <stp>EURUSD Curncy</stp>
        <stp>QUOTE_FACTOR</stp>
        <stp>[Crispin Spreadsheet.xlsx]Portfolio!R598C12</stp>
        <tr r="L598" s="2"/>
      </tp>
      <tp>
        <v>1</v>
        <stp/>
        <stp>##V3_BDPV12</stp>
        <stp>EURUSD Curncy</stp>
        <stp>QUOTE_FACTOR</stp>
        <stp>[Crispin Spreadsheet.xlsx]Portfolio!R599C12</stp>
        <tr r="L599" s="2"/>
      </tp>
      <tp>
        <v>1</v>
        <stp/>
        <stp>##V3_BDPV12</stp>
        <stp>EURUSD Curncy</stp>
        <stp>QUOTE_FACTOR</stp>
        <stp>[Crispin Spreadsheet.xlsx]Portfolio!R587C12</stp>
        <tr r="L587" s="2"/>
      </tp>
      <tp>
        <v>1</v>
        <stp/>
        <stp>##V3_BDPV12</stp>
        <stp>EURUSD Curncy</stp>
        <stp>QUOTE_FACTOR</stp>
        <stp>[Crispin Spreadsheet.xlsx]Portfolio!R588C12</stp>
        <tr r="L588" s="2"/>
      </tp>
      <tp>
        <v>1</v>
        <stp/>
        <stp>##V3_BDPV12</stp>
        <stp>EURUSD Curncy</stp>
        <stp>QUOTE_FACTOR</stp>
        <stp>[Crispin Spreadsheet.xlsx]Portfolio!R589C12</stp>
        <tr r="L589" s="2"/>
      </tp>
      <tp>
        <v>6.8140000000000001</v>
        <stp/>
        <stp>##V3_BDPV12</stp>
        <stp>KN FP Equity</stp>
        <stp>PX_YEST_CLOSE</stp>
        <stp>[Crispin Spreadsheet.xlsx]Portfolio!R106C6</stp>
        <tr r="F106" s="2"/>
      </tp>
      <tp>
        <v>1</v>
        <stp/>
        <stp>##V3_BDPV12</stp>
        <stp>EURUSD Curncy</stp>
        <stp>QUOTE_FACTOR</stp>
        <stp>[Crispin Spreadsheet.xlsx]Portfolio!R511C12</stp>
        <tr r="L511" s="2"/>
      </tp>
      <tp>
        <v>1</v>
        <stp/>
        <stp>##V3_BDPV12</stp>
        <stp>EURUSD Curncy</stp>
        <stp>QUOTE_FACTOR</stp>
        <stp>[Crispin Spreadsheet.xlsx]Portfolio!R545C12</stp>
        <tr r="L545" s="2"/>
      </tp>
      <tp>
        <v>1</v>
        <stp/>
        <stp>##V3_BDPV12</stp>
        <stp>EURUSD Curncy</stp>
        <stp>QUOTE_FACTOR</stp>
        <stp>[Crispin Spreadsheet.xlsx]Portfolio!R461C12</stp>
        <tr r="L461" s="2"/>
      </tp>
      <tp>
        <v>1</v>
        <stp/>
        <stp>##V3_BDPV12</stp>
        <stp>EURUSD Curncy</stp>
        <stp>QUOTE_FACTOR</stp>
        <stp>[Crispin Spreadsheet.xlsx]Portfolio!R325C12</stp>
        <tr r="L325" s="2"/>
      </tp>
      <tp>
        <v>1</v>
        <stp/>
        <stp>##V3_BDPV12</stp>
        <stp>EURUSD Curncy</stp>
        <stp>QUOTE_FACTOR</stp>
        <stp>[Crispin Spreadsheet.xlsx]Portfolio!R209C12</stp>
        <tr r="L209" s="2"/>
      </tp>
      <tp>
        <v>1</v>
        <stp/>
        <stp>##V3_BDPV12</stp>
        <stp>EURUSD Curncy</stp>
        <stp>QUOTE_FACTOR</stp>
        <stp>[Crispin Spreadsheet.xlsx]Portfolio!R235C12</stp>
        <tr r="L235" s="2"/>
      </tp>
      <tp>
        <v>1</v>
        <stp/>
        <stp>##V3_BDPV12</stp>
        <stp>EURUSD Curncy</stp>
        <stp>QUOTE_FACTOR</stp>
        <stp>[Crispin Spreadsheet.xlsx]Portfolio!R241C12</stp>
        <tr r="L241" s="2"/>
      </tp>
      <tp>
        <v>1</v>
        <stp/>
        <stp>##V3_BDPV12</stp>
        <stp>EURUSD Curncy</stp>
        <stp>QUOTE_FACTOR</stp>
        <stp>[Crispin Spreadsheet.xlsx]Portfolio!R249C12</stp>
        <tr r="L249" s="2"/>
      </tp>
      <tp>
        <v>1</v>
        <stp/>
        <stp>##V3_BDPV12</stp>
        <stp>EURUSD Curncy</stp>
        <stp>QUOTE_FACTOR</stp>
        <stp>[Crispin Spreadsheet.xlsx]Portfolio!R185C12</stp>
        <tr r="L185" s="2"/>
      </tp>
      <tp>
        <v>5050</v>
        <stp/>
        <stp>##V3_BDPV12</stp>
        <stp>ITRK LN Equity</stp>
        <stp>PX_YEST_CLOSE</stp>
        <stp>[Crispin Spreadsheet.xlsx]Portfolio!R481C6</stp>
        <tr r="F481" s="2"/>
      </tp>
      <tp>
        <v>143.30000000000001</v>
        <stp/>
        <stp>##V3_BDPV12</stp>
        <stp>JUST LN Equity</stp>
        <stp>PX_YEST_CLOSE</stp>
        <stp>[Crispin Spreadsheet.xlsx]Portfolio!R492C6</stp>
        <tr r="F492" s="2"/>
      </tp>
      <tp>
        <v>243.52</v>
        <stp/>
        <stp>##V3_BDPV12</stp>
        <stp>ILMN US Equity</stp>
        <stp>PX_YEST_CLOSE</stp>
        <stp>[Crispin Spreadsheet.xlsx]Portfolio!R641C6</stp>
        <tr r="F641" s="2"/>
      </tp>
      <tp>
        <v>66.23</v>
        <stp/>
        <stp>##V3_BDPV12</stp>
        <stp>LAMR US Equity</stp>
        <stp>PX_YEST_CLOSE</stp>
        <stp>[Crispin Spreadsheet.xlsx]Portfolio!R754C6</stp>
        <tr r="F754" s="2"/>
      </tp>
      <tp>
        <v>15.45</v>
        <stp/>
        <stp>##V3_BDPV12</stp>
        <stp>SZU GY Equity</stp>
        <stp>LAST_PRICE</stp>
        <stp>[Crispin Spreadsheet.xlsx]Portfolio!R173C7</stp>
        <tr r="G173" s="2"/>
      </tp>
      <tp>
        <v>1.3816999999999999</v>
        <stp/>
        <stp>##V3_BDPV12</stp>
        <stp>GBPUSD Curncy</stp>
        <stp>LAST_PRICE</stp>
        <stp>[Crispin Spreadsheet.xlsx]Portfolio!R717C7</stp>
        <tr r="G717" s="2"/>
      </tp>
      <tp>
        <v>19.66</v>
        <stp/>
        <stp>##V3_BDPV12</stp>
        <stp>STM FP Equity</stp>
        <stp>LAST_PRICE</stp>
        <stp>[Crispin Spreadsheet.xlsx]Portfolio!R122C7</stp>
        <tr r="G122" s="2"/>
      </tp>
      <tp>
        <v>2.927</v>
        <stp/>
        <stp>##V3_BDPV12</stp>
        <stp>EDP PL Equity</stp>
        <stp>LAST_PRICE</stp>
        <stp>[Crispin Spreadsheet.xlsx]Portfolio!R322C7</stp>
        <tr r="G322" s="2"/>
      </tp>
      <tp>
        <v>63.82</v>
        <stp/>
        <stp>##V3_BDPV12</stp>
        <stp>LR FP Equity</stp>
        <stp>LAST_PRICE</stp>
        <stp>[Crispin Spreadsheet.xlsx]Portfolio!R103C7</stp>
        <tr r="G103" s="2"/>
      </tp>
      <tp>
        <v>5725</v>
        <stp/>
        <stp>##V3_BDPV12</stp>
        <stp>RB/ LN Equity</stp>
        <stp>LAST_PRICE</stp>
        <stp>[Crispin Spreadsheet.xlsx]Portfolio!R529C7</stp>
        <tr r="G529" s="2"/>
      </tp>
      <tp>
        <v>21.54</v>
        <stp/>
        <stp>##V3_BDPV12</stp>
        <stp>TKA GY Equity</stp>
        <stp>LAST_PRICE</stp>
        <stp>[Crispin Spreadsheet.xlsx]Portfolio!R174C7</stp>
        <tr r="G174" s="2"/>
      </tp>
      <tp>
        <v>1.2309000000000001</v>
        <stp/>
        <stp>##V3_BDPV12</stp>
        <stp>EURUSD Curncy</stp>
        <stp>LAST_PRICE</stp>
        <stp>[Crispin Spreadsheet.xlsx]Portfolio!R795C7</stp>
        <tr r="G795" s="2"/>
      </tp>
      <tp>
        <v>21.11</v>
        <stp/>
        <stp>##V3_BDPV12</stp>
        <stp>GGP US Equity</stp>
        <stp>LAST_PRICE</stp>
        <stp>[Crispin Spreadsheet.xlsx]Portfolio!R635C7</stp>
        <tr r="G635" s="2"/>
      </tp>
      <tp>
        <v>21.11</v>
        <stp/>
        <stp>##V3_BDPV12</stp>
        <stp>GGP US Equity</stp>
        <stp>LAST_PRICE</stp>
        <stp>[Crispin Spreadsheet.xlsx]Portfolio!R745C7</stp>
        <tr r="G745" s="2"/>
      </tp>
      <tp>
        <v>373.9</v>
        <stp/>
        <stp>##V3_BDPV12</stp>
        <stp>SPD LN Equity</stp>
        <stp>LAST_PRICE</stp>
        <stp>[Crispin Spreadsheet.xlsx]Portfolio!R558C7</stp>
        <tr r="G558" s="2"/>
      </tp>
      <tp>
        <v>8.2535000000000007</v>
        <stp/>
        <stp>##V3_BDPV12</stp>
        <stp>USDSEK Curncy</stp>
        <stp>LAST_PRICE</stp>
        <stp>[Crispin Spreadsheet.xlsx]Portfolio!R803C7</stp>
        <tr r="G803" s="2"/>
      </tp>
      <tp>
        <v>47.56</v>
        <stp/>
        <stp>##V3_BDPV12</stp>
        <stp>KNX US Equity</stp>
        <stp>LAST_PRICE</stp>
        <stp>[Crispin Spreadsheet.xlsx]Portfolio!R649C7</stp>
        <tr r="G649" s="2"/>
      </tp>
      <tp>
        <v>0.85</v>
        <stp/>
        <stp>##V3_BDPV12</stp>
        <stp>MLX AU Equity</stp>
        <stp>PX_YEST_CLOSE</stp>
        <stp>[Crispin Spreadsheet.xlsx]Portfolio!R16C6</stp>
        <tr r="F16" s="2"/>
      </tp>
      <tp t="s">
        <v>EUR</v>
        <stp/>
        <stp>##V3_BDPV12</stp>
        <stp>ALPHA GA Equity</stp>
        <stp>CRNCY</stp>
        <stp>[Crispin Spreadsheet.xlsx]Portfolio!R182C4</stp>
        <tr r="D182" s="2"/>
      </tp>
      <tp t="s">
        <v>SEK</v>
        <stp/>
        <stp>##V3_BDPV12</stp>
        <stp>EKTAB SS Equity</stp>
        <stp>CRNCY</stp>
        <stp>[Crispin Spreadsheet.xlsx]Portfolio!R355C4</stp>
        <tr r="D355" s="2"/>
      </tp>
      <tp>
        <v>522</v>
        <stp/>
        <stp>##V3_BDPV12</stp>
        <stp>SOPH LN Equity</stp>
        <stp>LAST_PRICE</stp>
        <stp>[Crispin Spreadsheet.xlsx]Portfolio!R557C7</stp>
        <tr r="G557" s="2"/>
      </tp>
      <tp>
        <v>10.5</v>
        <stp/>
        <stp>##V3_BDPV12</stp>
        <stp>CERV IM Equity</stp>
        <stp>LAST_PRICE</stp>
        <stp>[Crispin Spreadsheet.xlsx]Portfolio!R218C7</stp>
        <tr r="G218" s="2"/>
      </tp>
      <tp>
        <v>106.46</v>
        <stp/>
        <stp>##V3_BDPV12</stp>
        <stp>SPLK US Equity</stp>
        <stp>LAST_PRICE</stp>
        <stp>[Crispin Spreadsheet.xlsx]Portfolio!R771C7</stp>
        <tr r="G771" s="2"/>
      </tp>
      <tp>
        <v>869</v>
        <stp/>
        <stp>##V3_BDPV12</stp>
        <stp>ANTO LN Equity</stp>
        <stp>LAST_PRICE</stp>
        <stp>[Crispin Spreadsheet.xlsx]Portfolio!R406C7</stp>
        <tr r="G406" s="2"/>
      </tp>
      <tp>
        <v>1159</v>
        <stp/>
        <stp>##V3_BDPV12</stp>
        <stp>SMSN LI Equity</stp>
        <stp>LAST_PRICE</stp>
        <stp>[Crispin Spreadsheet.xlsx]Portfolio!R545C7</stp>
        <tr r="G545" s="2"/>
      </tp>
      <tp>
        <v>73.010000000000005</v>
        <stp/>
        <stp>##V3_BDPV12</stp>
        <stp>VSAT US Equity</stp>
        <stp>LAST_PRICE</stp>
        <stp>[Crispin Spreadsheet.xlsx]Portfolio!R782C7</stp>
        <tr r="G782" s="2"/>
      </tp>
      <tp>
        <v>65.62</v>
        <stp/>
        <stp>##V3_BDPV12</stp>
        <stp>PAH3 GY Equity</stp>
        <stp>LAST_PRICE</stp>
        <stp>[Crispin Spreadsheet.xlsx]Portfolio!R162C7</stp>
        <tr r="G162" s="2"/>
      </tp>
      <tp>
        <v>31.934999999999999</v>
        <stp/>
        <stp>##V3_BDPV12</stp>
        <stp>PHIA NA Equity</stp>
        <stp>LAST_PRICE</stp>
        <stp>[Crispin Spreadsheet.xlsx]Portfolio!R752C7</stp>
        <tr r="G752" s="2"/>
      </tp>
      <tp>
        <v>12.57</v>
        <stp/>
        <stp>##V3_BDPV12</stp>
        <stp>SESG FP Equity</stp>
        <stp>LAST_PRICE</stp>
        <stp>[Crispin Spreadsheet.xlsx]Portfolio!R767C7</stp>
        <tr r="G767" s="2"/>
      </tp>
      <tp t="s">
        <v>USD</v>
        <stp/>
        <stp>##V3_BDPV12</stp>
        <stp>TSLA US Equity</stp>
        <stp>CRNCY</stp>
        <stp>[Crispin Spreadsheet.xlsx]Portfolio!R688C4</stp>
        <tr r="D688" s="2"/>
      </tp>
      <tp>
        <v>54.52</v>
        <stp/>
        <stp>##V3_BDPV12</stp>
        <stp>FR FP Equity</stp>
        <stp>PX_YEST_CLOSE</stp>
        <stp>[Crispin Spreadsheet.xlsx]Portfolio!R127C6</stp>
        <tr r="F127" s="2"/>
      </tp>
      <tp>
        <v>157</v>
        <stp/>
        <stp>##V3_BDPV12</stp>
        <stp>SK FP Equity</stp>
        <stp>PX_YEST_CLOSE</stp>
        <stp>[Crispin Spreadsheet.xlsx]Portfolio!R117C6</stp>
        <tr r="F117" s="2"/>
      </tp>
      <tp>
        <v>1</v>
        <stp/>
        <stp>##V3_BDPV12</stp>
        <stp>EURTRY Curncy</stp>
        <stp>QUOTE_FACTOR</stp>
        <stp>[Crispin Spreadsheet.xlsx]Portfolio!R394C12</stp>
        <tr r="L394" s="2"/>
      </tp>
      <tp>
        <v>247.05</v>
        <stp/>
        <stp>##V3_BDPV12</stp>
        <stp>AVGO US Equity</stp>
        <stp>PX_YEST_CLOSE</stp>
        <stp>[Crispin Spreadsheet.xlsx]Portfolio!R738C6</stp>
        <tr r="F738" s="2"/>
      </tp>
      <tp>
        <v>244.8</v>
        <stp/>
        <stp>##V3_BDPV12</stp>
        <stp>DANSKE DC Equity</stp>
        <stp>PX_YEST_CLOSE</stp>
        <stp>[Crispin Spreadsheet.xlsx]Portfolio!R56C6</stp>
        <tr r="F56" s="2"/>
      </tp>
      <tp>
        <v>32.700000000000003</v>
        <stp/>
        <stp>##V3_BDPV12</stp>
        <stp>NLSN US Equity</stp>
        <stp>PX_YEST_CLOSE</stp>
        <stp>[Crispin Spreadsheet.xlsx]Portfolio!R667C6</stp>
        <tr r="F667" s="2"/>
      </tp>
      <tp>
        <v>266.33999999999997</v>
        <stp/>
        <stp>##V3_BDPV12</stp>
        <stp>GS US Equity</stp>
        <stp>PX_YEST_CLOSE</stp>
        <stp>[Crispin Spreadsheet.xlsx]Portfolio!R637C6</stp>
        <tr r="F637" s="2"/>
      </tp>
      <tp>
        <v>1.3816999999999999</v>
        <stp/>
        <stp>##V3_BDPV12</stp>
        <stp>GBPUSD Curncy</stp>
        <stp>LAST_PRICE</stp>
        <stp>[Crispin Spreadsheet.xlsx]Portfolio!R796C7</stp>
        <tr r="G796" s="2"/>
      </tp>
      <tp>
        <v>231.2</v>
        <stp/>
        <stp>##V3_BDPV12</stp>
        <stp>WDH DC Equity</stp>
        <stp>LAST_PRICE</stp>
        <stp>[Crispin Spreadsheet.xlsx]Portfolio!R785C7</stp>
        <tr r="G785" s="2"/>
      </tp>
      <tp>
        <v>15.24</v>
        <stp/>
        <stp>##V3_BDPV12</stp>
        <stp>BVN US Equity</stp>
        <stp>LAST_PRICE</stp>
        <stp>[Crispin Spreadsheet.xlsx]Portfolio!R611C7</stp>
        <tr r="G611" s="2"/>
      </tp>
      <tp>
        <v>14.484999999999999</v>
        <stp/>
        <stp>##V3_BDPV12</stp>
        <stp>RXL FP Equity</stp>
        <stp>LAST_PRICE</stp>
        <stp>[Crispin Spreadsheet.xlsx]Portfolio!R112C7</stp>
        <tr r="G112" s="2"/>
      </tp>
      <tp>
        <v>262.2</v>
        <stp/>
        <stp>##V3_BDPV12</stp>
        <stp>RBS LN Equity</stp>
        <stp>LAST_PRICE</stp>
        <stp>[Crispin Spreadsheet.xlsx]Portfolio!R538C7</stp>
        <tr r="G538" s="2"/>
      </tp>
      <tp>
        <v>46.1</v>
        <stp/>
        <stp>##V3_BDPV12</stp>
        <stp>CAR US Equity</stp>
        <stp>LAST_PRICE</stp>
        <stp>[Crispin Spreadsheet.xlsx]Portfolio!R600C7</stp>
        <tr r="G600" s="2"/>
      </tp>
      <tp>
        <v>65.099999999999994</v>
        <stp/>
        <stp>##V3_BDPV12</stp>
        <stp>SAN FP Equity</stp>
        <stp>LAST_PRICE</stp>
        <stp>[Crispin Spreadsheet.xlsx]Portfolio!R113C7</stp>
        <tr r="G113" s="2"/>
      </tp>
      <tp>
        <v>0.78039999999999998</v>
        <stp/>
        <stp>##V3_BDPV12</stp>
        <stp>AUDUSD Curncy</stp>
        <stp>LAST_PRICE</stp>
        <stp>[Crispin Spreadsheet.xlsx]Portfolio!R800C7</stp>
        <tr r="G800" s="2"/>
      </tp>
      <tp>
        <v>1.2309000000000001</v>
        <stp/>
        <stp>##V3_BDPV12</stp>
        <stp>EURUSD Curncy</stp>
        <stp>LAST_PRICE</stp>
        <stp>[Crispin Spreadsheet.xlsx]Portfolio!R724C7</stp>
        <tr r="G724" s="2"/>
      </tp>
      <tp>
        <v>43.86</v>
        <stp/>
        <stp>##V3_BDPV12</stp>
        <stp>SOW GY Equity</stp>
        <stp>LAST_PRICE</stp>
        <stp>[Crispin Spreadsheet.xlsx]Portfolio!R172C7</stp>
        <tr r="G172" s="2"/>
      </tp>
      <tp>
        <v>158.80000000000001</v>
        <stp/>
        <stp>##V3_BDPV12</stp>
        <stp>VOW GY Equity</stp>
        <stp>LAST_PRICE</stp>
        <stp>[Crispin Spreadsheet.xlsx]Portfolio!R177C7</stp>
        <tr r="G177" s="2"/>
      </tp>
      <tp>
        <v>3.62</v>
        <stp/>
        <stp>##V3_BDPV12</stp>
        <stp>KGC US Equity</stp>
        <stp>LAST_PRICE</stp>
        <stp>[Crispin Spreadsheet.xlsx]Portfolio!R648C7</stp>
        <tr r="G648" s="2"/>
      </tp>
      <tp>
        <v>153.5</v>
        <stp/>
        <stp>##V3_BDPV12</stp>
        <stp>AGN US Equity</stp>
        <stp>LAST_PRICE</stp>
        <stp>[Crispin Spreadsheet.xlsx]Portfolio!R592C7</stp>
        <tr r="G592" s="2"/>
      </tp>
      <tp>
        <v>23.25</v>
        <stp/>
        <stp>##V3_BDPV12</stp>
        <stp>CLN SW Equity</stp>
        <stp>LAST_PRICE</stp>
        <stp>[Crispin Spreadsheet.xlsx]Portfolio!R376C7</stp>
        <tr r="G376" s="2"/>
      </tp>
      <tp>
        <v>321.86</v>
        <stp/>
        <stp>##V3_BDPV12</stp>
        <stp>CMG US Equity</stp>
        <stp>LAST_PRICE</stp>
        <stp>[Crispin Spreadsheet.xlsx]Portfolio!R610C7</stp>
        <tr r="G610" s="2"/>
      </tp>
      <tp>
        <v>107.42</v>
        <stp/>
        <stp>##V3_BDPV12</stp>
        <stp>BMA US Equity</stp>
        <stp>LAST_PRICE</stp>
        <stp>[Crispin Spreadsheet.xlsx]Portfolio!R601C7</stp>
        <tr r="G601" s="2"/>
      </tp>
      <tp>
        <v>1250.5</v>
        <stp/>
        <stp>##V3_BDPV12</stp>
        <stp>SSE LN Equity</stp>
        <stp>LAST_PRICE</stp>
        <stp>[Crispin Spreadsheet.xlsx]Portfolio!R559C7</stp>
        <tr r="G559" s="2"/>
      </tp>
      <tp>
        <v>100</v>
        <stp/>
        <stp>##V3_BDPV12</stp>
        <stp>WDI GY Equity</stp>
        <stp>LAST_PRICE</stp>
        <stp>[Crispin Spreadsheet.xlsx]Portfolio!R786C7</stp>
        <tr r="G786" s="2"/>
      </tp>
      <tp>
        <v>113.45</v>
        <stp/>
        <stp>##V3_BDPV12</stp>
        <stp>SOLB BB Equity</stp>
        <stp>PX_YEST_CLOSE</stp>
        <stp>[Crispin Spreadsheet.xlsx]Portfolio!R35C6</stp>
        <tr r="F35" s="2"/>
      </tp>
      <tp>
        <v>4.21</v>
        <stp/>
        <stp>##V3_BDPV12</stp>
        <stp>TRQ CN Equity</stp>
        <stp>PX_YEST_CLOSE</stp>
        <stp>[Crispin Spreadsheet.xlsx]Portfolio!R48C6</stp>
        <tr r="F48" s="2"/>
      </tp>
      <tp>
        <v>1.56</v>
        <stp/>
        <stp>##V3_BDPV12</stp>
        <stp>WGX AU Equity</stp>
        <stp>PX_YEST_CLOSE</stp>
        <stp>[Crispin Spreadsheet.xlsx]Portfolio!R21C6</stp>
        <tr r="F21" s="2"/>
      </tp>
      <tp>
        <v>151.02000000000001</v>
        <stp/>
        <stp>##V3_BDPV12</stp>
        <stp>JBH8 Comdty</stp>
        <stp>LAST_PRICE</stp>
        <stp>[Crispin Spreadsheet.xlsx]Portfolio!R709C7</stp>
        <tr r="G709" s="2"/>
      </tp>
      <tp t="s">
        <v>USD</v>
        <stp/>
        <stp>##V3_BDPV12</stp>
        <stp>NADLQ US Equity</stp>
        <stp>CRNCY</stp>
        <stp>[Crispin Spreadsheet.xlsx]Portfolio!R668C4</stp>
        <tr r="D668" s="2"/>
      </tp>
      <tp t="s">
        <v>CAD</v>
        <stp/>
        <stp>##V3_BDPV12</stp>
        <stp>FNV CN Equity</stp>
        <stp>CRNCY</stp>
        <stp>[Crispin Spreadsheet.xlsx]Portfolio!R46C4</stp>
        <tr r="D46" s="2"/>
      </tp>
      <tp t="s">
        <v>EUR</v>
        <stp/>
        <stp>##V3_BDPV12</stp>
        <stp>CNP FP Equity</stp>
        <stp>CRNCY</stp>
        <stp>[Crispin Spreadsheet.xlsx]Portfolio!R90C4</stp>
        <tr r="D90" s="2"/>
      </tp>
      <tp t="s">
        <v>DKK</v>
        <stp/>
        <stp>##V3_BDPV12</stp>
        <stp>TOP DC Equity</stp>
        <stp>CRNCY</stp>
        <stp>[Crispin Spreadsheet.xlsx]Portfolio!R60C4</stp>
        <tr r="D60" s="2"/>
      </tp>
      <tp>
        <v>3.153</v>
        <stp/>
        <stp>##V3_BDPV12</stp>
        <stp>BMPS IM Equity</stp>
        <stp>LAST_PRICE</stp>
        <stp>[Crispin Spreadsheet.xlsx]Portfolio!R217C7</stp>
        <tr r="G217" s="2"/>
      </tp>
      <tp>
        <v>241.18</v>
        <stp/>
        <stp>##V3_BDPV12</stp>
        <stp>NVDA US Equity</stp>
        <stp>LAST_PRICE</stp>
        <stp>[Crispin Spreadsheet.xlsx]Portfolio!R670C7</stp>
        <tr r="G670" s="2"/>
      </tp>
      <tp>
        <v>23.78</v>
        <stp/>
        <stp>##V3_BDPV12</stp>
        <stp>ARYN SW Equity</stp>
        <stp>LAST_PRICE</stp>
        <stp>[Crispin Spreadsheet.xlsx]Portfolio!R732C7</stp>
        <tr r="G732" s="2"/>
      </tp>
      <tp>
        <v>83.2</v>
        <stp/>
        <stp>##V3_BDPV12</stp>
        <stp>SAVE FP Equity</stp>
        <stp>LAST_PRICE</stp>
        <stp>[Crispin Spreadsheet.xlsx]Portfolio!R114C7</stp>
        <tr r="G114" s="2"/>
      </tp>
      <tp t="s">
        <v>EUR</v>
        <stp/>
        <stp>##V3_BDPV12</stp>
        <stp>SAP GY Equity</stp>
        <stp>CRNCY</stp>
        <stp>[Crispin Spreadsheet.xlsx]Portfolio!R168C4</stp>
        <tr r="D168" s="2"/>
      </tp>
      <tp t="s">
        <v>CHF</v>
        <stp/>
        <stp>##V3_BDPV12</stp>
        <stp>ZURN SW Equity</stp>
        <stp>CRNCY</stp>
        <stp>[Crispin Spreadsheet.xlsx]Portfolio!R391C4</stp>
        <tr r="D391" s="2"/>
      </tp>
      <tp t="s">
        <v>NOK</v>
        <stp/>
        <stp>##V3_BDPV12</stp>
        <stp>YAR NO Equity</stp>
        <stp>CRNCY</stp>
        <stp>[Crispin Spreadsheet.xlsx]Portfolio!R318C4</stp>
        <tr r="D318" s="2"/>
      </tp>
      <tp t="s">
        <v>EUR</v>
        <stp/>
        <stp>##V3_BDPV12</stp>
        <stp>WCH GY Equity</stp>
        <stp>CRNCY</stp>
        <stp>[Crispin Spreadsheet.xlsx]Portfolio!R178C4</stp>
        <tr r="D178" s="2"/>
      </tp>
      <tp t="s">
        <v>USD</v>
        <stp/>
        <stp>##V3_BDPV12</stp>
        <stp>DAN US Equity</stp>
        <stp>CRNCY</stp>
        <stp>[Crispin Spreadsheet.xlsx]Portfolio!R618C4</stp>
        <tr r="D618" s="2"/>
      </tp>
      <tp>
        <v>7.26</v>
        <stp/>
        <stp>##V3_BDPV12</stp>
        <stp>CE IM Equity</stp>
        <stp>PX_YEST_CLOSE</stp>
        <stp>[Crispin Spreadsheet.xlsx]Portfolio!R220C6</stp>
        <tr r="F220" s="2"/>
      </tp>
      <tp t="s">
        <v>EUR</v>
        <stp/>
        <stp>##V3_BDPV12</stp>
        <stp>SESG FP Equity</stp>
        <stp>CRNCY</stp>
        <stp>[Crispin Spreadsheet.xlsx]Portfolio!R118C4</stp>
        <tr r="D118" s="2"/>
      </tp>
      <tp t="s">
        <v>EUR</v>
        <stp/>
        <stp>##V3_BDPV12</stp>
        <stp>AMS SQ Equity</stp>
        <stp>CRNCY</stp>
        <stp>[Crispin Spreadsheet.xlsx]Portfolio!R338C4</stp>
        <tr r="D338" s="2"/>
      </tp>
      <tp t="s">
        <v>USD</v>
        <stp/>
        <stp>##V3_BDPV12</stp>
        <stp>GWW US Equity</stp>
        <stp>CRNCY</stp>
        <stp>[Crispin Spreadsheet.xlsx]Portfolio!R788C4</stp>
        <tr r="D788" s="2"/>
      </tp>
      <tp>
        <v>85.3</v>
        <stp/>
        <stp>##V3_BDPV12</stp>
        <stp>HEIA NA Equity</stp>
        <stp>PX_YEST_CLOSE</stp>
        <stp>[Crispin Spreadsheet.xlsx]Portfolio!R296C6</stp>
        <tr r="F296" s="2"/>
      </tp>
      <tp t="s">
        <v>GBp</v>
        <stp/>
        <stp>##V3_BDPV12</stp>
        <stp>PDG LN Equity</stp>
        <stp>CRNCY</stp>
        <stp>[Crispin Spreadsheet.xlsx]Portfolio!R518C4</stp>
        <tr r="D518" s="2"/>
      </tp>
      <tp t="s">
        <v>GBp</v>
        <stp/>
        <stp>##V3_BDPV12</stp>
        <stp>SBRY LN Equity</stp>
        <stp>CRNCY</stp>
        <stp>[Crispin Spreadsheet.xlsx]Portfolio!R488C4</stp>
        <tr r="D488" s="2"/>
      </tp>
      <tp t="s">
        <v>EUR</v>
        <stp/>
        <stp>##V3_BDPV12</stp>
        <stp>ZIL2 GY Equity</stp>
        <stp>CRNCY</stp>
        <stp>[Crispin Spreadsheet.xlsx]Portfolio!R151C4</stp>
        <tr r="D151" s="2"/>
      </tp>
      <tp t="s">
        <v>USD</v>
        <stp/>
        <stp>##V3_BDPV12</stp>
        <stp>KGC US Equity</stp>
        <stp>CRNCY</stp>
        <stp>[Crispin Spreadsheet.xlsx]Portfolio!R648C4</stp>
        <tr r="D648" s="2"/>
      </tp>
      <tp>
        <v>79.92</v>
        <stp/>
        <stp>##V3_BDPV12</stp>
        <stp>DG FP Equity</stp>
        <stp>PX_YEST_CLOSE</stp>
        <stp>[Crispin Spreadsheet.xlsx]Portfolio!R130C6</stp>
        <tr r="F130" s="2"/>
      </tp>
      <tp t="s">
        <v>GBp</v>
        <stp/>
        <stp>##V3_BDPV12</stp>
        <stp>RBS LN Equity</stp>
        <stp>CRNCY</stp>
        <stp>[Crispin Spreadsheet.xlsx]Portfolio!R538C4</stp>
        <tr r="D538" s="2"/>
      </tp>
      <tp t="s">
        <v>GBp</v>
        <stp/>
        <stp>##V3_BDPV12</stp>
        <stp>SPD LN Equity</stp>
        <stp>CRNCY</stp>
        <stp>[Crispin Spreadsheet.xlsx]Portfolio!R558C4</stp>
        <tr r="D558" s="2"/>
      </tp>
      <tp t="s">
        <v>USD</v>
        <stp/>
        <stp>##V3_BDPV12</stp>
        <stp>LYB US Equity</stp>
        <stp>CRNCY</stp>
        <stp>[Crispin Spreadsheet.xlsx]Portfolio!R658C4</stp>
        <tr r="D658" s="2"/>
      </tp>
      <tp t="s">
        <v>EUR</v>
        <stp/>
        <stp>##V3_BDPV12</stp>
        <stp>SRG IM Equity</stp>
        <stp>CRNCY</stp>
        <stp>[Crispin Spreadsheet.xlsx]Portfolio!R228C4</stp>
        <tr r="D228" s="2"/>
      </tp>
      <tp t="s">
        <v>GBp</v>
        <stp/>
        <stp>##V3_BDPV12</stp>
        <stp>VED LN Equity</stp>
        <stp>CRNCY</stp>
        <stp>[Crispin Spreadsheet.xlsx]Portfolio!R578C4</stp>
        <tr r="D578" s="2"/>
      </tp>
      <tp t="s">
        <v>GBp</v>
        <stp/>
        <stp>##V3_BDPV12</stp>
        <stp>RDSA LN Equity</stp>
        <stp>CRNCY</stp>
        <stp>[Crispin Spreadsheet.xlsx]Portfolio!R539C4</stp>
        <tr r="D539" s="2"/>
      </tp>
      <tp>
        <v>680</v>
        <stp/>
        <stp>##V3_BDPV12</stp>
        <stp>INCH LN Equity</stp>
        <stp>PX_YEST_CLOSE</stp>
        <stp>[Crispin Spreadsheet.xlsx]Portfolio!R477C6</stp>
        <tr r="F477" s="2"/>
      </tp>
      <tp t="s">
        <v>SEK</v>
        <stp/>
        <stp>##V3_BDPV12</stp>
        <stp>HMB SS Equity</stp>
        <stp>CRNCY</stp>
        <stp>[Crispin Spreadsheet.xlsx]Portfolio!R358C4</stp>
        <tr r="D358" s="2"/>
      </tp>
      <tp>
        <v>241.18</v>
        <stp/>
        <stp>##V3_BDPV12</stp>
        <stp>NVDA US Equity</stp>
        <stp>PX_YEST_CLOSE</stp>
        <stp>[Crispin Spreadsheet.xlsx]Portfolio!R670C6</stp>
        <tr r="F670" s="2"/>
      </tp>
      <tp>
        <v>92.5</v>
        <stp/>
        <stp>##V3_BDPV12</stp>
        <stp>LOOK LN Equity</stp>
        <stp>PX_YEST_CLOSE</stp>
        <stp>[Crispin Spreadsheet.xlsx]Portfolio!R502C6</stp>
        <tr r="F502" s="2"/>
      </tp>
      <tp>
        <v>234.5</v>
        <stp/>
        <stp>##V3_BDPV12</stp>
        <stp>LONN SW Equity</stp>
        <stp>PX_YEST_CLOSE</stp>
        <stp>[Crispin Spreadsheet.xlsx]Portfolio!R382C6</stp>
        <tr r="F382" s="2"/>
      </tp>
      <tp t="s">
        <v>GBp</v>
        <stp/>
        <stp>##V3_BDPV12</stp>
        <stp>ITV LN Equity</stp>
        <stp>CRNCY</stp>
        <stp>[Crispin Spreadsheet.xlsx]Portfolio!R748C4</stp>
        <tr r="D748" s="2"/>
      </tp>
      <tp t="s">
        <v>USD</v>
        <stp/>
        <stp>##V3_BDPV12</stp>
        <stp>POL US Equity</stp>
        <stp>CRNCY</stp>
        <stp>[Crispin Spreadsheet.xlsx]Portfolio!R678C4</stp>
        <tr r="D678" s="2"/>
      </tp>
      <tp t="s">
        <v>EUR</v>
        <stp/>
        <stp>##V3_BDPV12</stp>
        <stp>ALV GY Equity</stp>
        <stp>CRNCY</stp>
        <stp>[Crispin Spreadsheet.xlsx]Portfolio!R138C4</stp>
        <tr r="D138" s="2"/>
      </tp>
      <tp t="s">
        <v>EUR</v>
        <stp/>
        <stp>##V3_BDPV12</stp>
        <stp>TEF SQ Equity</stp>
        <stp>CRNCY</stp>
        <stp>[Crispin Spreadsheet.xlsx]Portfolio!R348C4</stp>
        <tr r="D348" s="2"/>
      </tp>
      <tp t="s">
        <v>USD</v>
        <stp/>
        <stp>##V3_BDPV12</stp>
        <stp>RIG US Equity</stp>
        <stp>CRNCY</stp>
        <stp>[Crispin Spreadsheet.xlsx]Portfolio!R778C4</stp>
        <tr r="D778" s="2"/>
      </tp>
      <tp t="s">
        <v>CHF</v>
        <stp/>
        <stp>##V3_BDPV12</stp>
        <stp>SIK SW Equity</stp>
        <stp>CRNCY</stp>
        <stp>[Crispin Spreadsheet.xlsx]Portfolio!R388C4</stp>
        <tr r="D388" s="2"/>
      </tp>
      <tp>
        <v>22.6</v>
        <stp/>
        <stp>##V3_BDPV12</stp>
        <stp>OTPD LI Equity</stp>
        <stp>PX_YEST_CLOSE</stp>
        <stp>[Crispin Spreadsheet.xlsx]Portfolio!R511C6</stp>
        <tr r="F511" s="2"/>
      </tp>
      <tp t="s">
        <v>EUR</v>
        <stp/>
        <stp>##V3_BDPV12</stp>
        <stp>KSP ID Equity</stp>
        <stp>CRNCY</stp>
        <stp>[Crispin Spreadsheet.xlsx]Portfolio!R208C4</stp>
        <tr r="D208" s="2"/>
      </tp>
      <tp t="s">
        <v>GBp</v>
        <stp/>
        <stp>##V3_BDPV12</stp>
        <stp>NG/ LN Equity</stp>
        <stp>CRNCY</stp>
        <stp>[Crispin Spreadsheet.xlsx]Portfolio!R508C4</stp>
        <tr r="D508" s="2"/>
      </tp>
      <tp>
        <v>1</v>
        <stp/>
        <stp>##V3_BDPV12</stp>
        <stp>EURSGD Curncy</stp>
        <stp>QUOTE_FACTOR</stp>
        <stp>[Crispin Spreadsheet.xlsx]Portfolio!R326C12</stp>
        <tr r="L326" s="2"/>
      </tp>
      <tp>
        <v>55.22</v>
        <stp/>
        <stp>##V3_BDPV12</stp>
        <stp>MU US Equity</stp>
        <stp>PX_YEST_CLOSE</stp>
        <stp>[Crispin Spreadsheet.xlsx]Portfolio!R660C6</stp>
        <tr r="F660" s="2"/>
      </tp>
      <tp t="s">
        <v>GBp</v>
        <stp/>
        <stp>##V3_BDPV12</stp>
        <stp>AHT LN Equity</stp>
        <stp>CRNCY</stp>
        <stp>[Crispin Spreadsheet.xlsx]Portfolio!R408C4</stp>
        <tr r="D408" s="2"/>
      </tp>
      <tp>
        <v>1</v>
        <stp/>
        <stp>##V3_BDPV12</stp>
        <stp>EURSEK Curncy</stp>
        <stp>QUOTE_FACTOR</stp>
        <stp>[Crispin Spreadsheet.xlsx]Portfolio!R360C12</stp>
        <tr r="L360" s="2"/>
      </tp>
      <tp>
        <v>1</v>
        <stp/>
        <stp>##V3_BDPV12</stp>
        <stp>EURSEK Curncy</stp>
        <stp>QUOTE_FACTOR</stp>
        <stp>[Crispin Spreadsheet.xlsx]Portfolio!R361C12</stp>
        <tr r="L361" s="2"/>
      </tp>
      <tp>
        <v>1</v>
        <stp/>
        <stp>##V3_BDPV12</stp>
        <stp>EURSEK Curncy</stp>
        <stp>QUOTE_FACTOR</stp>
        <stp>[Crispin Spreadsheet.xlsx]Portfolio!R362C12</stp>
        <tr r="L362" s="2"/>
      </tp>
      <tp>
        <v>1</v>
        <stp/>
        <stp>##V3_BDPV12</stp>
        <stp>EURSEK Curncy</stp>
        <stp>QUOTE_FACTOR</stp>
        <stp>[Crispin Spreadsheet.xlsx]Portfolio!R363C12</stp>
        <tr r="L363" s="2"/>
      </tp>
      <tp>
        <v>1</v>
        <stp/>
        <stp>##V3_BDPV12</stp>
        <stp>EURSEK Curncy</stp>
        <stp>QUOTE_FACTOR</stp>
        <stp>[Crispin Spreadsheet.xlsx]Portfolio!R364C12</stp>
        <tr r="L364" s="2"/>
      </tp>
      <tp>
        <v>1</v>
        <stp/>
        <stp>##V3_BDPV12</stp>
        <stp>EURSEK Curncy</stp>
        <stp>QUOTE_FACTOR</stp>
        <stp>[Crispin Spreadsheet.xlsx]Portfolio!R365C12</stp>
        <tr r="L365" s="2"/>
      </tp>
      <tp>
        <v>1</v>
        <stp/>
        <stp>##V3_BDPV12</stp>
        <stp>EURSEK Curncy</stp>
        <stp>QUOTE_FACTOR</stp>
        <stp>[Crispin Spreadsheet.xlsx]Portfolio!R366C12</stp>
        <tr r="L366" s="2"/>
      </tp>
      <tp>
        <v>1</v>
        <stp/>
        <stp>##V3_BDPV12</stp>
        <stp>EURSEK Curncy</stp>
        <stp>QUOTE_FACTOR</stp>
        <stp>[Crispin Spreadsheet.xlsx]Portfolio!R367C12</stp>
        <tr r="L367" s="2"/>
      </tp>
      <tp>
        <v>1</v>
        <stp/>
        <stp>##V3_BDPV12</stp>
        <stp>EURSEK Curncy</stp>
        <stp>QUOTE_FACTOR</stp>
        <stp>[Crispin Spreadsheet.xlsx]Portfolio!R368C12</stp>
        <tr r="L368" s="2"/>
      </tp>
      <tp>
        <v>1</v>
        <stp/>
        <stp>##V3_BDPV12</stp>
        <stp>EURSEK Curncy</stp>
        <stp>QUOTE_FACTOR</stp>
        <stp>[Crispin Spreadsheet.xlsx]Portfolio!R369C12</stp>
        <tr r="L369" s="2"/>
      </tp>
      <tp>
        <v>1</v>
        <stp/>
        <stp>##V3_BDPV12</stp>
        <stp>EURSEK Curncy</stp>
        <stp>QUOTE_FACTOR</stp>
        <stp>[Crispin Spreadsheet.xlsx]Portfolio!R351C12</stp>
        <tr r="L351" s="2"/>
      </tp>
      <tp>
        <v>1</v>
        <stp/>
        <stp>##V3_BDPV12</stp>
        <stp>EURSEK Curncy</stp>
        <stp>QUOTE_FACTOR</stp>
        <stp>[Crispin Spreadsheet.xlsx]Portfolio!R352C12</stp>
        <tr r="L352" s="2"/>
      </tp>
      <tp>
        <v>1</v>
        <stp/>
        <stp>##V3_BDPV12</stp>
        <stp>EURSEK Curncy</stp>
        <stp>QUOTE_FACTOR</stp>
        <stp>[Crispin Spreadsheet.xlsx]Portfolio!R353C12</stp>
        <tr r="L353" s="2"/>
      </tp>
      <tp>
        <v>1</v>
        <stp/>
        <stp>##V3_BDPV12</stp>
        <stp>EURSEK Curncy</stp>
        <stp>QUOTE_FACTOR</stp>
        <stp>[Crispin Spreadsheet.xlsx]Portfolio!R354C12</stp>
        <tr r="L354" s="2"/>
      </tp>
      <tp>
        <v>1</v>
        <stp/>
        <stp>##V3_BDPV12</stp>
        <stp>EURSEK Curncy</stp>
        <stp>QUOTE_FACTOR</stp>
        <stp>[Crispin Spreadsheet.xlsx]Portfolio!R355C12</stp>
        <tr r="L355" s="2"/>
      </tp>
      <tp>
        <v>1</v>
        <stp/>
        <stp>##V3_BDPV12</stp>
        <stp>EURSEK Curncy</stp>
        <stp>QUOTE_FACTOR</stp>
        <stp>[Crispin Spreadsheet.xlsx]Portfolio!R356C12</stp>
        <tr r="L356" s="2"/>
      </tp>
      <tp>
        <v>1</v>
        <stp/>
        <stp>##V3_BDPV12</stp>
        <stp>EURSEK Curncy</stp>
        <stp>QUOTE_FACTOR</stp>
        <stp>[Crispin Spreadsheet.xlsx]Portfolio!R357C12</stp>
        <tr r="L357" s="2"/>
      </tp>
      <tp>
        <v>1</v>
        <stp/>
        <stp>##V3_BDPV12</stp>
        <stp>EURSEK Curncy</stp>
        <stp>QUOTE_FACTOR</stp>
        <stp>[Crispin Spreadsheet.xlsx]Portfolio!R358C12</stp>
        <tr r="L358" s="2"/>
      </tp>
      <tp>
        <v>1</v>
        <stp/>
        <stp>##V3_BDPV12</stp>
        <stp>EURSEK Curncy</stp>
        <stp>QUOTE_FACTOR</stp>
        <stp>[Crispin Spreadsheet.xlsx]Portfolio!R359C12</stp>
        <tr r="L359" s="2"/>
      </tp>
      <tp t="s">
        <v>EUR</v>
        <stp/>
        <stp>##V3_BDPV12</stp>
        <stp>IFX GY Equity</stp>
        <stp>CRNCY</stp>
        <stp>[Crispin Spreadsheet.xlsx]Portfolio!R158C4</stp>
        <tr r="D158" s="2"/>
      </tp>
      <tp t="s">
        <v>GBp</v>
        <stp/>
        <stp>##V3_BDPV12</stp>
        <stp>BOY LN Equity</stp>
        <stp>CRNCY</stp>
        <stp>[Crispin Spreadsheet.xlsx]Portfolio!R418C4</stp>
        <tr r="D418" s="2"/>
      </tp>
      <tp t="s">
        <v>GBp</v>
        <stp/>
        <stp>##V3_BDPV12</stp>
        <stp>CNE LN Equity</stp>
        <stp>CRNCY</stp>
        <stp>[Crispin Spreadsheet.xlsx]Portfolio!R428C4</stp>
        <tr r="D428" s="2"/>
      </tp>
      <tp t="s">
        <v>GBp</v>
        <stp/>
        <stp>##V3_BDPV12</stp>
        <stp>CCH LN Equity</stp>
        <stp>CRNCY</stp>
        <stp>[Crispin Spreadsheet.xlsx]Portfolio!R438C4</stp>
        <tr r="D438" s="2"/>
      </tp>
      <tp t="s">
        <v>GBp</v>
        <stp/>
        <stp>##V3_BDPV12</stp>
        <stp>DRX LN Equity</stp>
        <stp>CRNCY</stp>
        <stp>[Crispin Spreadsheet.xlsx]Portfolio!R448C4</stp>
        <tr r="D448" s="2"/>
      </tp>
      <tp>
        <v>1</v>
        <stp/>
        <stp>##V3_BDPV12</stp>
        <stp>EURSEK Curncy</stp>
        <stp>QUOTE_FACTOR</stp>
        <stp>[Crispin Spreadsheet.xlsx]Portfolio!R768C12</stp>
        <tr r="L768" s="2"/>
      </tp>
      <tp>
        <v>1</v>
        <stp/>
        <stp>##V3_BDPV12</stp>
        <stp>EURSEK Curncy</stp>
        <stp>QUOTE_FACTOR</stp>
        <stp>[Crispin Spreadsheet.xlsx]Portfolio!R747C12</stp>
        <tr r="L747" s="2"/>
      </tp>
      <tp>
        <v>1</v>
        <stp/>
        <stp>##V3_BDPV12</stp>
        <stp>EURSEK Curncy</stp>
        <stp>QUOTE_FACTOR</stp>
        <stp>[Crispin Spreadsheet.xlsx]Portfolio!R749C12</stp>
        <tr r="L749" s="2"/>
      </tp>
      <tp t="s">
        <v>NOK</v>
        <stp/>
        <stp>##V3_BDPV12</stp>
        <stp>DNB NO Equity</stp>
        <stp>CRNCY</stp>
        <stp>[Crispin Spreadsheet.xlsx]Portfolio!R308C4</stp>
        <tr r="D308" s="2"/>
      </tp>
      <tp t="s">
        <v>SEK</v>
        <stp/>
        <stp>##V3_BDPV12</stp>
        <stp>SKAB SS Equity</stp>
        <stp>CRNCY</stp>
        <stp>[Crispin Spreadsheet.xlsx]Portfolio!R768C4</stp>
        <tr r="D768" s="2"/>
      </tp>
      <tp t="s">
        <v>EUR</v>
        <stp/>
        <stp>##V3_BDPV12</stp>
        <stp>LHA GY Equity</stp>
        <stp>CRNCY</stp>
        <stp>[Crispin Spreadsheet.xlsx]Portfolio!R148C4</stp>
        <tr r="D148" s="2"/>
      </tp>
      <tp t="s">
        <v>GBp</v>
        <stp/>
        <stp>##V3_BDPV12</stp>
        <stp>GKN LN Equity</stp>
        <stp>CRNCY</stp>
        <stp>[Crispin Spreadsheet.xlsx]Portfolio!R458C4</stp>
        <tr r="D458" s="2"/>
      </tp>
      <tp>
        <v>46.39</v>
        <stp/>
        <stp>##V3_BDPV12</stp>
        <stp>FP FP Equity</stp>
        <stp>LAST_PRICE</stp>
        <stp>[Crispin Spreadsheet.xlsx]Portfolio!R125C7</stp>
        <tr r="G125" s="2"/>
      </tp>
      <tp>
        <v>109.37</v>
        <stp/>
        <stp>##V3_BDPV12</stp>
        <stp>LYB US Equity</stp>
        <stp>LAST_PRICE</stp>
        <stp>[Crispin Spreadsheet.xlsx]Portfolio!R658C7</stp>
        <tr r="G658" s="2"/>
      </tp>
      <tp>
        <v>244.8</v>
        <stp/>
        <stp>##V3_BDPV12</stp>
        <stp>MC FP Equity</stp>
        <stp>LAST_PRICE</stp>
        <stp>[Crispin Spreadsheet.xlsx]Portfolio!R105C7</stp>
        <tr r="G105" s="2"/>
      </tp>
      <tp>
        <v>123.9</v>
        <stp/>
        <stp>##V3_BDPV12</stp>
        <stp>TCG LN Equity</stp>
        <stp>LAST_PRICE</stp>
        <stp>[Crispin Spreadsheet.xlsx]Portfolio!R569C7</stp>
        <tr r="G569" s="2"/>
      </tp>
      <tp>
        <v>41.45</v>
        <stp/>
        <stp>##V3_BDPV12</stp>
        <stp>MAS US Equity</stp>
        <stp>LAST_PRICE</stp>
        <stp>[Crispin Spreadsheet.xlsx]Portfolio!R659C7</stp>
        <tr r="G659" s="2"/>
      </tp>
      <tp>
        <v>17.87</v>
        <stp/>
        <stp>##V3_BDPV12</stp>
        <stp>FCX US Equity</stp>
        <stp>LAST_PRICE</stp>
        <stp>[Crispin Spreadsheet.xlsx]Portfolio!R632C7</stp>
        <tr r="G632" s="2"/>
      </tp>
      <tp>
        <v>71.02</v>
        <stp/>
        <stp>##V3_BDPV12</stp>
        <stp>SU FP Equity</stp>
        <stp>LAST_PRICE</stp>
        <stp>[Crispin Spreadsheet.xlsx]Portfolio!R115C7</stp>
        <tr r="G115" s="2"/>
      </tp>
      <tp>
        <v>11.5</v>
        <stp/>
        <stp>##V3_BDPV12</stp>
        <stp>TFI FP Equity</stp>
        <stp>LAST_PRICE</stp>
        <stp>[Crispin Spreadsheet.xlsx]Portfolio!R123C7</stp>
        <tr r="G123" s="2"/>
      </tp>
      <tp>
        <v>3.58</v>
        <stp/>
        <stp>##V3_BDPV12</stp>
        <stp>DHT US Equity</stp>
        <stp>LAST_PRICE</stp>
        <stp>[Crispin Spreadsheet.xlsx]Portfolio!R620C7</stp>
        <tr r="G620" s="2"/>
      </tp>
      <tp>
        <v>143.5</v>
        <stp/>
        <stp>##V3_BDPV12</stp>
        <stp>WAF GY Equity</stp>
        <stp>LAST_PRICE</stp>
        <stp>[Crispin Spreadsheet.xlsx]Portfolio!R171C7</stp>
        <tr r="G171" s="2"/>
      </tp>
      <tp>
        <v>21.11</v>
        <stp/>
        <stp>##V3_BDPV12</stp>
        <stp>VIV FP Equity</stp>
        <stp>LAST_PRICE</stp>
        <stp>[Crispin Spreadsheet.xlsx]Portfolio!R131C7</stp>
        <tr r="G131" s="2"/>
      </tp>
      <tp>
        <v>123.02</v>
        <stp/>
        <stp>##V3_BDPV12</stp>
        <stp>MON US Equity</stp>
        <stp>LAST_PRICE</stp>
        <stp>[Crispin Spreadsheet.xlsx]Portfolio!R759C7</stp>
        <tr r="G759" s="2"/>
      </tp>
      <tp t="s">
        <v>EUR</v>
        <stp/>
        <stp>##V3_BDPV12</stp>
        <stp>LIGHT NA Equity</stp>
        <stp>CRNCY</stp>
        <stp>[Crispin Spreadsheet.xlsx]Portfolio!R301C4</stp>
        <tr r="D301" s="2"/>
      </tp>
      <tp t="s">
        <v>SEK</v>
        <stp/>
        <stp>##V3_BDPV12</stp>
        <stp>ELUXB SS Equity</stp>
        <stp>CRNCY</stp>
        <stp>[Crispin Spreadsheet.xlsx]Portfolio!R354C4</stp>
        <tr r="D354" s="2"/>
      </tp>
      <tp>
        <v>60</v>
        <stp/>
        <stp>##V3_BDPV12</stp>
        <stp>NODL NO Equity</stp>
        <stp>LAST_PRICE</stp>
        <stp>[Crispin Spreadsheet.xlsx]Portfolio!R763C7</stp>
        <tr r="G763" s="2"/>
      </tp>
      <tp>
        <v>641.6</v>
        <stp/>
        <stp>##V3_BDPV12</stp>
        <stp>BLND LN Equity</stp>
        <stp>LAST_PRICE</stp>
        <stp>[Crispin Spreadsheet.xlsx]Portfolio!R422C7</stp>
        <tr r="G422" s="2"/>
      </tp>
      <tp t="s">
        <v>EUR</v>
        <stp/>
        <stp>##V3_BDPV12</stp>
        <stp>SGL GY Equity</stp>
        <stp>CRNCY</stp>
        <stp>[Crispin Spreadsheet.xlsx]Portfolio!R169C4</stp>
        <tr r="D169" s="2"/>
      </tp>
      <tp t="s">
        <v>EUR</v>
        <stp/>
        <stp>##V3_BDPV12</stp>
        <stp>SDF GY Equity</stp>
        <stp>CRNCY</stp>
        <stp>[Crispin Spreadsheet.xlsx]Portfolio!R159C4</stp>
        <tr r="D159" s="2"/>
      </tp>
      <tp t="s">
        <v>USD</v>
        <stp/>
        <stp>##V3_BDPV12</stp>
        <stp>AMD US Equity</stp>
        <stp>CRNCY</stp>
        <stp>[Crispin Spreadsheet.xlsx]Portfolio!R589C4</stp>
        <tr r="D589" s="2"/>
      </tp>
      <tp t="s">
        <v>USD</v>
        <stp/>
        <stp>##V3_BDPV12</stp>
        <stp>ALV US Equity</stp>
        <stp>CRNCY</stp>
        <stp>[Crispin Spreadsheet.xlsx]Portfolio!R599C4</stp>
        <tr r="D599" s="2"/>
      </tp>
      <tp t="s">
        <v>USD</v>
        <stp/>
        <stp>##V3_BDPV12</stp>
        <stp>CVX US Equity</stp>
        <stp>CRNCY</stp>
        <stp>[Crispin Spreadsheet.xlsx]Portfolio!R609C4</stp>
        <tr r="D609" s="2"/>
      </tp>
      <tp>
        <v>577</v>
        <stp/>
        <stp>##V3_BDPV12</stp>
        <stp>OCDO LN Equity</stp>
        <stp>PX_YEST_CLOSE</stp>
        <stp>[Crispin Spreadsheet.xlsx]Portfolio!R510C6</stp>
        <tr r="F510" s="2"/>
      </tp>
      <tp t="s">
        <v>EUR</v>
        <stp/>
        <stp>##V3_BDPV12</stp>
        <stp>WDI GY Equity</stp>
        <stp>CRNCY</stp>
        <stp>[Crispin Spreadsheet.xlsx]Portfolio!R179C4</stp>
        <tr r="D179" s="2"/>
      </tp>
      <tp t="s">
        <v>EUR</v>
        <stp/>
        <stp>##V3_BDPV12</stp>
        <stp>VIE FP Equity</stp>
        <stp>CRNCY</stp>
        <stp>[Crispin Spreadsheet.xlsx]Portfolio!R129C4</stp>
        <tr r="D129" s="2"/>
      </tp>
      <tp t="s">
        <v>USD</v>
        <stp/>
        <stp>##V3_BDPV12</stp>
        <stp>DAL US Equity</stp>
        <stp>CRNCY</stp>
        <stp>[Crispin Spreadsheet.xlsx]Portfolio!R619C4</stp>
        <tr r="D619" s="2"/>
      </tp>
      <tp t="s">
        <v>ZAr</v>
        <stp/>
        <stp>##V3_BDPV12</stp>
        <stp>AXL SJ Equity</stp>
        <stp>CRNCY</stp>
        <stp>[Crispin Spreadsheet.xlsx]Portfolio!R329C4</stp>
        <tr r="D329" s="2"/>
      </tp>
      <tp t="s">
        <v>USD</v>
        <stp/>
        <stp>##V3_BDPV12</stp>
        <stp>FAF US Equity</stp>
        <stp>CRNCY</stp>
        <stp>[Crispin Spreadsheet.xlsx]Portfolio!R629C4</stp>
        <tr r="D629" s="2"/>
      </tp>
      <tp t="s">
        <v>GBp</v>
        <stp/>
        <stp>##V3_BDPV12</stp>
        <stp>PSN LN Equity</stp>
        <stp>CRNCY</stp>
        <stp>[Crispin Spreadsheet.xlsx]Portfolio!R519C4</stp>
        <tr r="D519" s="2"/>
      </tp>
      <tp t="s">
        <v>USD</v>
        <stp/>
        <stp>##V3_BDPV12</stp>
        <stp>HAL US Equity</stp>
        <stp>CRNCY</stp>
        <stp>[Crispin Spreadsheet.xlsx]Portfolio!R639C4</stp>
        <tr r="D639" s="2"/>
      </tp>
      <tp t="s">
        <v>EUR</v>
        <stp/>
        <stp>##V3_BDPV12</stp>
        <stp>TIT IM Equity</stp>
        <stp>CRNCY</stp>
        <stp>[Crispin Spreadsheet.xlsx]Portfolio!R229C4</stp>
        <tr r="D229" s="2"/>
      </tp>
      <tp t="s">
        <v>USD</v>
        <stp/>
        <stp>##V3_BDPV12</stp>
        <stp>KNX US Equity</stp>
        <stp>CRNCY</stp>
        <stp>[Crispin Spreadsheet.xlsx]Portfolio!R649C4</stp>
        <tr r="D649" s="2"/>
      </tp>
      <tp>
        <v>100.15</v>
        <stp/>
        <stp>##V3_BDPV12</stp>
        <stp>SW FP Equity</stp>
        <stp>PX_YEST_CLOSE</stp>
        <stp>[Crispin Spreadsheet.xlsx]Portfolio!R121C6</stp>
        <tr r="F121" s="2"/>
      </tp>
      <tp t="s">
        <v>GBp</v>
        <stp/>
        <stp>##V3_BDPV12</stp>
        <stp>RB/ LN Equity</stp>
        <stp>CRNCY</stp>
        <stp>[Crispin Spreadsheet.xlsx]Portfolio!R529C4</stp>
        <tr r="D529" s="2"/>
      </tp>
      <tp t="s">
        <v>GBp</v>
        <stp/>
        <stp>##V3_BDPV12</stp>
        <stp>SSE LN Equity</stp>
        <stp>CRNCY</stp>
        <stp>[Crispin Spreadsheet.xlsx]Portfolio!R559C4</stp>
        <tr r="D559" s="2"/>
      </tp>
      <tp t="s">
        <v>USD</v>
        <stp/>
        <stp>##V3_BDPV12</stp>
        <stp>MAS US Equity</stp>
        <stp>CRNCY</stp>
        <stp>[Crispin Spreadsheet.xlsx]Portfolio!R659C4</stp>
        <tr r="D659" s="2"/>
      </tp>
      <tp t="s">
        <v>USD</v>
        <stp/>
        <stp>##V3_BDPV12</stp>
        <stp>MON US Equity</stp>
        <stp>CRNCY</stp>
        <stp>[Crispin Spreadsheet.xlsx]Portfolio!R759C4</stp>
        <tr r="D759" s="2"/>
      </tp>
      <tp t="s">
        <v>GBp</v>
        <stp/>
        <stp>##V3_BDPV12</stp>
        <stp>TCG LN Equity</stp>
        <stp>CRNCY</stp>
        <stp>[Crispin Spreadsheet.xlsx]Portfolio!R569C4</stp>
        <tr r="D569" s="2"/>
      </tp>
      <tp>
        <v>60.2</v>
        <stp/>
        <stp>##V3_BDPV12</stp>
        <stp>NODL NO Equity</stp>
        <stp>PX_YEST_CLOSE</stp>
        <stp>[Crispin Spreadsheet.xlsx]Portfolio!R311C6</stp>
        <tr r="F311" s="2"/>
      </tp>
      <tp t="s">
        <v>GBp</v>
        <stp/>
        <stp>##V3_BDPV12</stp>
        <stp>VCT LN Equity</stp>
        <stp>CRNCY</stp>
        <stp>[Crispin Spreadsheet.xlsx]Portfolio!R579C4</stp>
        <tr r="D579" s="2"/>
      </tp>
      <tp t="s">
        <v>GBp</v>
        <stp/>
        <stp>##V3_BDPV12</stp>
        <stp>HUM LN Equity</stp>
        <stp>CRNCY</stp>
        <stp>[Crispin Spreadsheet.xlsx]Portfolio!R469C4</stp>
        <tr r="D469" s="2"/>
      </tp>
      <tp t="s">
        <v>EUR</v>
        <stp/>
        <stp>##V3_BDPV12</stp>
        <stp>KPN NA Equity</stp>
        <stp>CRNCY</stp>
        <stp>[Crispin Spreadsheet.xlsx]Portfolio!R299C4</stp>
        <tr r="D299" s="2"/>
      </tp>
      <tp t="s">
        <v>USD</v>
        <stp/>
        <stp>##V3_BDPV12</stp>
        <stp>PHM US Equity</stp>
        <stp>CRNCY</stp>
        <stp>[Crispin Spreadsheet.xlsx]Portfolio!R679C4</stp>
        <tr r="D679" s="2"/>
      </tp>
      <tp t="s">
        <v>GBp</v>
        <stp/>
        <stp>##V3_BDPV12</stp>
        <stp>III LN Equity</stp>
        <stp>CRNCY</stp>
        <stp>[Crispin Spreadsheet.xlsx]Portfolio!R399C4</stp>
        <tr r="D399" s="2"/>
      </tp>
      <tp t="s">
        <v>GBp</v>
        <stp/>
        <stp>##V3_BDPV12</stp>
        <stp>IAG LN Equity</stp>
        <stp>CRNCY</stp>
        <stp>[Crispin Spreadsheet.xlsx]Portfolio!R479C4</stp>
        <tr r="D479" s="2"/>
      </tp>
      <tp t="s">
        <v>CHF</v>
        <stp/>
        <stp>##V3_BDPV12</stp>
        <stp>UHR SW Equity</stp>
        <stp>CRNCY</stp>
        <stp>[Crispin Spreadsheet.xlsx]Portfolio!R389C4</stp>
        <tr r="D389" s="2"/>
      </tp>
      <tp t="s">
        <v>GBp</v>
        <stp/>
        <stp>##V3_BDPV12</stp>
        <stp>JLT LN Equity</stp>
        <stp>CRNCY</stp>
        <stp>[Crispin Spreadsheet.xlsx]Portfolio!R489C4</stp>
        <tr r="D489" s="2"/>
      </tp>
      <tp t="s">
        <v>EUR</v>
        <stp/>
        <stp>##V3_BDPV12</stp>
        <stp>ART GY Equity</stp>
        <stp>CRNCY</stp>
        <stp>[Crispin Spreadsheet.xlsx]Portfolio!R139C4</stp>
        <tr r="D139" s="2"/>
      </tp>
      <tp t="s">
        <v>USD</v>
        <stp/>
        <stp>##V3_BDPV12</stp>
        <stp>RACE US Equity</stp>
        <stp>CRNCY</stp>
        <stp>[Crispin Spreadsheet.xlsx]Portfolio!R628C4</stp>
        <tr r="D628" s="2"/>
      </tp>
      <tp t="s">
        <v>GBp</v>
        <stp/>
        <stp>##V3_BDPV12</stp>
        <stp>LSE LN Equity</stp>
        <stp>CRNCY</stp>
        <stp>[Crispin Spreadsheet.xlsx]Portfolio!R499C4</stp>
        <tr r="D499" s="2"/>
      </tp>
      <tp t="s">
        <v>USD</v>
        <stp/>
        <stp>##V3_BDPV12</stp>
        <stp>URI US Equity</stp>
        <stp>CRNCY</stp>
        <stp>[Crispin Spreadsheet.xlsx]Portfolio!R779C4</stp>
        <tr r="D779" s="2"/>
      </tp>
      <tp t="s">
        <v>USD</v>
        <stp/>
        <stp>##V3_BDPV12</stp>
        <stp>TIF US Equity</stp>
        <stp>CRNCY</stp>
        <stp>[Crispin Spreadsheet.xlsx]Portfolio!R689C4</stp>
        <tr r="D689" s="2"/>
      </tp>
      <tp t="s">
        <v>GBp</v>
        <stp/>
        <stp>##V3_BDPV12</stp>
        <stp>NXT LN Equity</stp>
        <stp>CRNCY</stp>
        <stp>[Crispin Spreadsheet.xlsx]Portfolio!R509C4</stp>
        <tr r="D509" s="2"/>
      </tp>
      <tp>
        <v>2201</v>
        <stp/>
        <stp>##V3_BDPV12</stp>
        <stp>GIVN SW Equity</stp>
        <stp>PX_YEST_CLOSE</stp>
        <stp>[Crispin Spreadsheet.xlsx]Portfolio!R378C6</stp>
        <tr r="F378" s="2"/>
      </tp>
      <tp t="s">
        <v>EUR</v>
        <stp/>
        <stp>##V3_BDPV12</stp>
        <stp>DPW GY Equity</stp>
        <stp>CRNCY</stp>
        <stp>[Crispin Spreadsheet.xlsx]Portfolio!R149C4</stp>
        <tr r="D149" s="2"/>
      </tp>
      <tp>
        <v>487.3</v>
        <stp/>
        <stp>##V3_BDPV12</stp>
        <stp>HWDN LN Equity</stp>
        <stp>PX_YEST_CLOSE</stp>
        <stp>[Crispin Spreadsheet.xlsx]Portfolio!R467C6</stp>
        <tr r="F467" s="2"/>
      </tp>
      <tp>
        <v>40.85</v>
        <stp/>
        <stp>##V3_BDPV12</stp>
        <stp>FL US Equity</stp>
        <stp>PX_YEST_CLOSE</stp>
        <stp>[Crispin Spreadsheet.xlsx]Portfolio!R631C6</stp>
        <tr r="F631" s="2"/>
      </tp>
      <tp t="s">
        <v>USD</v>
        <stp/>
        <stp>##V3_BDPV12</stp>
        <stp>XPO US Equity</stp>
        <stp>CRNCY</stp>
        <stp>[Crispin Spreadsheet.xlsx]Portfolio!R789C4</stp>
        <tr r="D789" s="2"/>
      </tp>
      <tp t="s">
        <v>GBp</v>
        <stp/>
        <stp>##V3_BDPV12</stp>
        <stp>ABF LN Equity</stp>
        <stp>CRNCY</stp>
        <stp>[Crispin Spreadsheet.xlsx]Portfolio!R409C4</stp>
        <tr r="D409" s="2"/>
      </tp>
      <tp t="s">
        <v>GBp</v>
        <stp/>
        <stp>##V3_BDPV12</stp>
        <stp>BOO LN Equity</stp>
        <stp>CRNCY</stp>
        <stp>[Crispin Spreadsheet.xlsx]Portfolio!R419C4</stp>
        <tr r="D419" s="2"/>
      </tp>
      <tp>
        <v>74.34</v>
        <stp/>
        <stp>##V3_BDPV12</stp>
        <stp>NESN SW Equity</stp>
        <stp>PX_YEST_CLOSE</stp>
        <stp>[Crispin Spreadsheet.xlsx]Portfolio!R761C6</stp>
        <tr r="F761" s="2"/>
      </tp>
      <tp t="s">
        <v>GBp</v>
        <stp/>
        <stp>##V3_BDPV12</stp>
        <stp>CPG LN Equity</stp>
        <stp>CRNCY</stp>
        <stp>[Crispin Spreadsheet.xlsx]Portfolio!R439C4</stp>
        <tr r="D439" s="2"/>
      </tp>
      <tp t="s">
        <v>EUR</v>
        <stp/>
        <stp>##V3_BDPV12</stp>
        <stp>CRN LN Equity</stp>
        <stp>CRNCY</stp>
        <stp>[Crispin Spreadsheet.xlsx]Portfolio!R429C4</stp>
        <tr r="D429" s="2"/>
      </tp>
      <tp t="s">
        <v>NOK</v>
        <stp/>
        <stp>##V3_BDPV12</stp>
        <stp>FRO NO Equity</stp>
        <stp>CRNCY</stp>
        <stp>[Crispin Spreadsheet.xlsx]Portfolio!R309C4</stp>
        <tr r="D309" s="2"/>
      </tp>
      <tp t="s">
        <v>GBp</v>
        <stp/>
        <stp>##V3_BDPV12</stp>
        <stp>EZJ LN Equity</stp>
        <stp>CRNCY</stp>
        <stp>[Crispin Spreadsheet.xlsx]Portfolio!R449C4</stp>
        <tr r="D449" s="2"/>
      </tp>
      <tp>
        <v>61.7</v>
        <stp/>
        <stp>##V3_BDPV12</stp>
        <stp>GGAL US Equity</stp>
        <stp>PX_YEST_CLOSE</stp>
        <stp>[Crispin Spreadsheet.xlsx]Portfolio!R638C6</stp>
        <tr r="F638" s="2"/>
      </tp>
      <tp t="s">
        <v>GBp</v>
        <stp/>
        <stp>##V3_BDPV12</stp>
        <stp>GSK LN Equity</stp>
        <stp>CRNCY</stp>
        <stp>[Crispin Spreadsheet.xlsx]Portfolio!R459C4</stp>
        <tr r="D459" s="2"/>
      </tp>
      <tp>
        <v>96.32</v>
        <stp/>
        <stp>##V3_BDPV12</stp>
        <stp>HO FP Equity</stp>
        <stp>LAST_PRICE</stp>
        <stp>[Crispin Spreadsheet.xlsx]Portfolio!R124C7</stp>
        <tr r="G124" s="2"/>
      </tp>
      <tp>
        <v>179.7</v>
        <stp/>
        <stp>##V3_BDPV12</stp>
        <stp>OR FP Equity</stp>
        <stp>LAST_PRICE</stp>
        <stp>[Crispin Spreadsheet.xlsx]Portfolio!R104C7</stp>
        <tr r="G104" s="2"/>
      </tp>
      <tp>
        <v>54.79</v>
        <stp/>
        <stp>##V3_BDPV12</stp>
        <stp>AAL US Equity</stp>
        <stp>LAST_PRICE</stp>
        <stp>[Crispin Spreadsheet.xlsx]Portfolio!R594C7</stp>
        <tr r="G594" s="2"/>
      </tp>
      <tp>
        <v>153.59</v>
        <stp/>
        <stp>##V3_BDPV12</stp>
        <stp>CAT US Equity</stp>
        <stp>LAST_PRICE</stp>
        <stp>[Crispin Spreadsheet.xlsx]Portfolio!R606C7</stp>
        <tr r="G606" s="2"/>
      </tp>
      <tp>
        <v>106.45</v>
        <stp/>
        <stp>##V3_BDPV12</stp>
        <stp>RHM GY Equity</stp>
        <stp>LAST_PRICE</stp>
        <stp>[Crispin Spreadsheet.xlsx]Portfolio!R165C7</stp>
        <tr r="G165" s="2"/>
      </tp>
      <tp>
        <v>43.59</v>
        <stp/>
        <stp>##V3_BDPV12</stp>
        <stp>DHI US Equity</stp>
        <stp>LAST_PRICE</stp>
        <stp>[Crispin Spreadsheet.xlsx]Portfolio!R621C7</stp>
        <tr r="G621" s="2"/>
      </tp>
      <tp>
        <v>95.72</v>
        <stp/>
        <stp>##V3_BDPV12</stp>
        <stp>AIR FP Equity</stp>
        <stp>PX_YEST_CLOSE</stp>
        <stp>[Crispin Spreadsheet.xlsx]Portfolio!R79C6</stp>
        <tr r="F79" s="2"/>
      </tp>
      <tp>
        <v>130</v>
        <stp/>
        <stp>##V3_BDPV12</stp>
        <stp>16 HK Equity</stp>
        <stp>LAST_PRICE</stp>
        <stp>[Crispin Spreadsheet.xlsx]Portfolio!R199C7</stp>
        <tr r="G199" s="2"/>
      </tp>
      <tp t="s">
        <v>DKK</v>
        <stp/>
        <stp>##V3_BDPV12</stp>
        <stp>VWS DC Equity</stp>
        <stp>CRNCY</stp>
        <stp>[Crispin Spreadsheet.xlsx]Portfolio!R61C4</stp>
        <tr r="D61" s="2"/>
      </tp>
      <tp>
        <v>2261.5</v>
        <stp/>
        <stp>##V3_BDPV12</stp>
        <stp>RDSA LN Equity</stp>
        <stp>LAST_PRICE</stp>
        <stp>[Crispin Spreadsheet.xlsx]Portfolio!R539C7</stp>
        <tr r="G539" s="2"/>
      </tp>
      <tp>
        <v>642.79999999999995</v>
        <stp/>
        <stp>##V3_BDPV12</stp>
        <stp>INVP LN Equity</stp>
        <stp>LAST_PRICE</stp>
        <stp>[Crispin Spreadsheet.xlsx]Portfolio!R483C7</stp>
        <tr r="G483" s="2"/>
      </tp>
      <tp>
        <v>3243</v>
        <stp/>
        <stp>##V3_BDPV12</stp>
        <stp>JMAT LN Equity</stp>
        <stp>LAST_PRICE</stp>
        <stp>[Crispin Spreadsheet.xlsx]Portfolio!R490C7</stp>
        <tr r="G490" s="2"/>
      </tp>
      <tp>
        <v>1969</v>
        <stp/>
        <stp>##V3_BDPV12</stp>
        <stp>WEIR LN Equity</stp>
        <stp>LAST_PRICE</stp>
        <stp>[Crispin Spreadsheet.xlsx]Portfolio!R568C7</stp>
        <tr r="G568" s="2"/>
      </tp>
      <tp>
        <v>93.3</v>
        <stp/>
        <stp>##V3_BDPV12</stp>
        <stp>LOOK LN Equity</stp>
        <stp>LAST_PRICE</stp>
        <stp>[Crispin Spreadsheet.xlsx]Portfolio!R502C7</stp>
        <tr r="G502" s="2"/>
      </tp>
      <tp t="s">
        <v>EUR</v>
        <stp/>
        <stp>##V3_BDPV12</stp>
        <stp>ZIL2 GY Equity</stp>
        <stp>CRNCY</stp>
        <stp>[Crispin Spreadsheet.xlsx]Portfolio!R743C4</stp>
        <tr r="D743" s="2"/>
      </tp>
      <tp>
        <v>67.180000000000007</v>
        <stp/>
        <stp>##V3_BDPV12</stp>
        <stp>MSCC US Equity</stp>
        <stp>PX_YEST_CLOSE</stp>
        <stp>[Crispin Spreadsheet.xlsx]Portfolio!R661C6</stp>
        <tr r="F661" s="2"/>
      </tp>
      <tp>
        <v>198</v>
        <stp/>
        <stp>##V3_BDPV12</stp>
        <stp>LUPE SS Equity</stp>
        <stp>PX_YEST_CLOSE</stp>
        <stp>[Crispin Spreadsheet.xlsx]Portfolio!R360C6</stp>
        <tr r="F360" s="2"/>
      </tp>
      <tp>
        <v>18.035</v>
        <stp/>
        <stp>##V3_BDPV12</stp>
        <stp>FORTUM FH Equity</stp>
        <stp>PX_YEST_CLOSE</stp>
        <stp>[Crispin Spreadsheet.xlsx]Portfolio!R65C6</stp>
        <tr r="F65" s="2"/>
      </tp>
      <tp>
        <v>32.700000000000003</v>
        <stp/>
        <stp>##V3_BDPV12</stp>
        <stp>NLSN US Equity</stp>
        <stp>PX_YEST_CLOSE</stp>
        <stp>[Crispin Spreadsheet.xlsx]Portfolio!R762C6</stp>
        <tr r="F762" s="2"/>
      </tp>
      <tp>
        <v>183.05</v>
        <stp/>
        <stp>##V3_BDPV12</stp>
        <stp>MUV2 GY Equity</stp>
        <stp>PX_YEST_CLOSE</stp>
        <stp>[Crispin Spreadsheet.xlsx]Portfolio!R161C6</stp>
        <tr r="F161" s="2"/>
      </tp>
      <tp>
        <v>55.16</v>
        <stp/>
        <stp>##V3_BDPV12</stp>
        <stp>FR FP Equity</stp>
        <stp>LAST_PRICE</stp>
        <stp>[Crispin Spreadsheet.xlsx]Portfolio!R127C7</stp>
        <tr r="G127" s="2"/>
      </tp>
      <tp>
        <v>101.95</v>
        <stp/>
        <stp>##V3_BDPV12</stp>
        <stp>EXP US Equity</stp>
        <stp>LAST_PRICE</stp>
        <stp>[Crispin Spreadsheet.xlsx]Portfolio!R623C7</stp>
        <tr r="G623" s="2"/>
      </tp>
      <tp>
        <v>0.2908</v>
        <stp/>
        <stp>##V3_BDPV12</stp>
        <stp>BCP PL Equity</stp>
        <stp>LAST_PRICE</stp>
        <stp>[Crispin Spreadsheet.xlsx]Portfolio!R321C7</stp>
        <tr r="G321" s="2"/>
      </tp>
      <tp>
        <v>2552</v>
        <stp/>
        <stp>##V3_BDPV12</stp>
        <stp>VCT LN Equity</stp>
        <stp>LAST_PRICE</stp>
        <stp>[Crispin Spreadsheet.xlsx]Portfolio!R579C7</stp>
        <tr r="G579" s="2"/>
      </tp>
      <tp>
        <v>34.42</v>
        <stp/>
        <stp>##V3_BDPV12</stp>
        <stp>SCR FP Equity</stp>
        <stp>LAST_PRICE</stp>
        <stp>[Crispin Spreadsheet.xlsx]Portfolio!R116C7</stp>
        <tr r="G116" s="2"/>
      </tp>
      <tp>
        <v>7.8390000000000004</v>
        <stp/>
        <stp>##V3_BDPV12</stp>
        <stp>USDHKD Curncy</stp>
        <stp>LAST_PRICE</stp>
        <stp>[Crispin Spreadsheet.xlsx]Portfolio!R799C7</stp>
        <tr r="G799" s="2"/>
      </tp>
      <tp>
        <v>27.36</v>
        <stp/>
        <stp>##V3_BDPV12</stp>
        <stp>RHK GY Equity</stp>
        <stp>LAST_PRICE</stp>
        <stp>[Crispin Spreadsheet.xlsx]Portfolio!R166C7</stp>
        <tr r="G166" s="2"/>
      </tp>
      <tp>
        <v>156.69999999999999</v>
        <stp/>
        <stp>##V3_BDPV12</stp>
        <stp>SK FP Equity</stp>
        <stp>LAST_PRICE</stp>
        <stp>[Crispin Spreadsheet.xlsx]Portfolio!R117C7</stp>
        <tr r="G117" s="2"/>
      </tp>
      <tp>
        <v>48.71</v>
        <stp/>
        <stp>##V3_BDPV12</stp>
        <stp>EEM US Equity</stp>
        <stp>LAST_PRICE</stp>
        <stp>[Crispin Spreadsheet.xlsx]Portfolio!R643C7</stp>
        <tr r="G643" s="2"/>
      </tp>
      <tp>
        <v>37.11</v>
        <stp/>
        <stp>##V3_BDPV12</stp>
        <stp>T US Equity</stp>
        <stp>LAST_PRICE</stp>
        <stp>[Crispin Spreadsheet.xlsx]Portfolio!R598C7</stp>
        <tr r="G598" s="2"/>
      </tp>
      <tp>
        <v>136.26</v>
        <stp/>
        <stp>##V3_BDPV12</stp>
        <stp>HMB SS Equity</stp>
        <stp>LAST_PRICE</stp>
        <stp>[Crispin Spreadsheet.xlsx]Portfolio!R358C7</stp>
        <tr r="G358" s="2"/>
      </tp>
      <tp>
        <v>52.74</v>
        <stp/>
        <stp>##V3_BDPV12</stp>
        <stp>CNA US Equity</stp>
        <stp>LAST_PRICE</stp>
        <stp>[Crispin Spreadsheet.xlsx]Portfolio!R615C7</stp>
        <tr r="G615" s="2"/>
      </tp>
      <tp>
        <v>107</v>
        <stp/>
        <stp>##V3_BDPV12</stp>
        <stp>DSY FP Equity</stp>
        <stp>PX_YEST_CLOSE</stp>
        <stp>[Crispin Spreadsheet.xlsx]Portfolio!R93C6</stp>
        <tr r="F93" s="2"/>
      </tp>
      <tp>
        <v>441.1</v>
        <stp/>
        <stp>##V3_BDPV12</stp>
        <stp>RMS FP Equity</stp>
        <stp>PX_YEST_CLOSE</stp>
        <stp>[Crispin Spreadsheet.xlsx]Portfolio!R99C6</stp>
        <tr r="F99" s="2"/>
      </tp>
      <tp>
        <v>1318.7</v>
        <stp/>
        <stp>##V3_BDPV12</stp>
        <stp>GCJ8 Comdty</stp>
        <stp>LAST_PRICE</stp>
        <stp>[Crispin Spreadsheet.xlsx]Portfolio!R708C7</stp>
        <tr r="G708" s="2"/>
      </tp>
      <tp t="s">
        <v>AUD</v>
        <stp/>
        <stp>##V3_BDPV12</stp>
        <stp>WGXO AU Equity</stp>
        <stp>CRNCY</stp>
        <stp>[Crispin Spreadsheet.xlsx]Portfolio!R22C4</stp>
        <tr r="D22" s="2"/>
      </tp>
      <tp t="s">
        <v>HUF</v>
        <stp/>
        <stp>##V3_BDPV12</stp>
        <stp>RICHT HB Equity</stp>
        <stp>CRNCY</stp>
        <stp>[Crispin Spreadsheet.xlsx]Portfolio!R203C4</stp>
        <tr r="D203" s="2"/>
      </tp>
      <tp t="s">
        <v>AUD</v>
        <stp/>
        <stp>##V3_BDPV12</stp>
        <stp>WES AU Equity</stp>
        <stp>CRNCY</stp>
        <stp>[Crispin Spreadsheet.xlsx]Portfolio!R20C4</stp>
        <tr r="D20" s="2"/>
      </tp>
      <tp t="s">
        <v>#N/A N/A</v>
        <stp/>
        <stp>##V3_BDPV12</stp>
        <stp>FBEL FP Equity</stp>
        <stp>PX_YEST_CLOSE</stp>
        <stp>[Crispin Spreadsheet.xlsx]Portfolio!R98C6</stp>
        <tr r="F98" s="2"/>
      </tp>
      <tp>
        <v>329.1</v>
        <stp/>
        <stp>##V3_BDPV12</stp>
        <stp>TSLA US Equity</stp>
        <stp>LAST_PRICE</stp>
        <stp>[Crispin Spreadsheet.xlsx]Portfolio!R776C7</stp>
        <tr r="G776" s="2"/>
      </tp>
      <tp>
        <v>213.1</v>
        <stp/>
        <stp>##V3_BDPV12</stp>
        <stp>INTU LN Equity</stp>
        <stp>LAST_PRICE</stp>
        <stp>[Crispin Spreadsheet.xlsx]Portfolio!R482C7</stp>
        <tr r="G482" s="2"/>
      </tp>
      <tp>
        <v>7.21</v>
        <stp/>
        <stp>##V3_BDPV12</stp>
        <stp>BIRG ID Equity</stp>
        <stp>LAST_PRICE</stp>
        <stp>[Crispin Spreadsheet.xlsx]Portfolio!R210C7</stp>
        <tr r="G210" s="2"/>
      </tp>
      <tp>
        <v>60</v>
        <stp/>
        <stp>##V3_BDPV12</stp>
        <stp>NODL NO Equity</stp>
        <stp>LAST_PRICE</stp>
        <stp>[Crispin Spreadsheet.xlsx]Portfolio!R311C7</stp>
        <tr r="G311" s="2"/>
      </tp>
      <tp>
        <v>363.2</v>
        <stp/>
        <stp>##V3_BDPV12</stp>
        <stp>GLEN LN Equity</stp>
        <stp>LAST_PRICE</stp>
        <stp>[Crispin Spreadsheet.xlsx]Portfolio!R460C7</stp>
        <tr r="G460" s="2"/>
      </tp>
      <tp>
        <v>656.5</v>
        <stp/>
        <stp>##V3_BDPV12</stp>
        <stp>DMGT LN Equity</stp>
        <stp>LAST_PRICE</stp>
        <stp>[Crispin Spreadsheet.xlsx]Portfolio!R441C7</stp>
        <tr r="G441" s="2"/>
      </tp>
      <tp>
        <v>26.925000000000001</v>
        <stp/>
        <stp>##V3_BDPV12</stp>
        <stp>MT NA Equity</stp>
        <stp>PX_YEST_CLOSE</stp>
        <stp>[Crispin Spreadsheet.xlsx]Portfolio!R293C6</stp>
        <tr r="F293" s="2"/>
      </tp>
      <tp>
        <v>63</v>
        <stp/>
        <stp>##V3_BDPV12</stp>
        <stp>LR FP Equity</stp>
        <stp>PX_YEST_CLOSE</stp>
        <stp>[Crispin Spreadsheet.xlsx]Portfolio!R103C6</stp>
        <tr r="F103" s="2"/>
      </tp>
      <tp>
        <v>52.13</v>
        <stp/>
        <stp>##V3_BDPV12</stp>
        <stp>ORCL US Equity</stp>
        <stp>PX_YEST_CLOSE</stp>
        <stp>[Crispin Spreadsheet.xlsx]Portfolio!R672C6</stp>
        <tr r="F672" s="2"/>
      </tp>
      <tp>
        <v>60.2</v>
        <stp/>
        <stp>##V3_BDPV12</stp>
        <stp>NODL NO Equity</stp>
        <stp>PX_YEST_CLOSE</stp>
        <stp>[Crispin Spreadsheet.xlsx]Portfolio!R763C6</stp>
        <tr r="F763" s="2"/>
      </tp>
      <tp>
        <v>66.23</v>
        <stp/>
        <stp>##V3_BDPV12</stp>
        <stp>LAMR US Equity</stp>
        <stp>PX_YEST_CLOSE</stp>
        <stp>[Crispin Spreadsheet.xlsx]Portfolio!R651C6</stp>
        <tr r="F651" s="2"/>
      </tp>
      <tp>
        <v>56.96</v>
        <stp/>
        <stp>##V3_BDPV12</stp>
        <stp>MS US Equity</stp>
        <stp>PX_YEST_CLOSE</stp>
        <stp>[Crispin Spreadsheet.xlsx]Portfolio!R663C6</stp>
        <tr r="F663" s="2"/>
      </tp>
      <tp>
        <v>14.52</v>
        <stp/>
        <stp>##V3_BDPV12</stp>
        <stp>GE US Equity</stp>
        <stp>PX_YEST_CLOSE</stp>
        <stp>[Crispin Spreadsheet.xlsx]Portfolio!R633C6</stp>
        <tr r="F633" s="2"/>
      </tp>
      <tp>
        <v>74.34</v>
        <stp/>
        <stp>##V3_BDPV12</stp>
        <stp>NESN SW Equity</stp>
        <stp>PX_YEST_CLOSE</stp>
        <stp>[Crispin Spreadsheet.xlsx]Portfolio!R383C6</stp>
        <tr r="F383" s="2"/>
      </tp>
      <tp>
        <v>11358</v>
        <stp/>
        <stp>##V3_BDPV12</stp>
        <stp>ANG SJ Equity</stp>
        <stp>LAST_PRICE</stp>
        <stp>[Crispin Spreadsheet.xlsx]Portfolio!R330C7</stp>
        <tr r="G330" s="2"/>
      </tp>
      <tp>
        <v>737.6</v>
        <stp/>
        <stp>##V3_BDPV12</stp>
        <stp>VED LN Equity</stp>
        <stp>LAST_PRICE</stp>
        <stp>[Crispin Spreadsheet.xlsx]Portfolio!R578C7</stp>
        <tr r="G578" s="2"/>
      </tp>
      <tp>
        <v>96.59</v>
        <stp/>
        <stp>##V3_BDPV12</stp>
        <stp>AXP US Equity</stp>
        <stp>LAST_PRICE</stp>
        <stp>[Crispin Spreadsheet.xlsx]Portfolio!R596C7</stp>
        <tr r="G596" s="2"/>
      </tp>
      <tp>
        <v>6.92</v>
        <stp/>
        <stp>##V3_BDPV12</stp>
        <stp>KN FP Equity</stp>
        <stp>LAST_PRICE</stp>
        <stp>[Crispin Spreadsheet.xlsx]Portfolio!R106C7</stp>
        <tr r="G106" s="2"/>
      </tp>
      <tp>
        <v>17.844999999999999</v>
        <stp/>
        <stp>##V3_BDPV12</stp>
        <stp>RWE GY Equity</stp>
        <stp>LAST_PRICE</stp>
        <stp>[Crispin Spreadsheet.xlsx]Portfolio!R167C7</stp>
        <tr r="G167" s="2"/>
      </tp>
      <tp>
        <v>46.1</v>
        <stp/>
        <stp>##V3_BDPV12</stp>
        <stp>CAR US Equity</stp>
        <stp>LAST_PRICE</stp>
        <stp>[Crispin Spreadsheet.xlsx]Portfolio!R734C7</stp>
        <tr r="G734" s="2"/>
      </tp>
      <tp>
        <v>1.57734</v>
        <stp/>
        <stp>##V3_BDPV12</stp>
        <stp>EURAUD Curncy</stp>
        <stp>LAST_PRICE</stp>
        <stp>[Crispin Spreadsheet.xlsx]Portfolio!R716C7</stp>
        <tr r="G716" s="2"/>
      </tp>
      <tp>
        <v>52.54</v>
        <stp/>
        <stp>##V3_BDPV12</stp>
        <stp>BID US Equity</stp>
        <stp>LAST_PRICE</stp>
        <stp>[Crispin Spreadsheet.xlsx]Portfolio!R685C7</stp>
        <tr r="G685" s="2"/>
      </tp>
      <tp>
        <v>3.7050000000000001</v>
        <stp/>
        <stp>##V3_BDPV12</stp>
        <stp>SRG IM Equity</stp>
        <stp>LAST_PRICE</stp>
        <stp>[Crispin Spreadsheet.xlsx]Portfolio!R228C7</stp>
        <tr r="G228" s="2"/>
      </tp>
      <tp>
        <v>2.23</v>
        <stp/>
        <stp>##V3_BDPV12</stp>
        <stp>GMA AU Equity</stp>
        <stp>PX_YEST_CLOSE</stp>
        <stp>[Crispin Spreadsheet.xlsx]Portfolio!R14C6</stp>
        <tr r="F14" s="2"/>
      </tp>
      <tp t="s">
        <v>SEK</v>
        <stp/>
        <stp>##V3_BDPV12</stp>
        <stp>SSABA SS Equity</stp>
        <stp>CRNCY</stp>
        <stp>[Crispin Spreadsheet.xlsx]Portfolio!R366C4</stp>
        <tr r="D366" s="2"/>
      </tp>
      <tp t="s">
        <v>CAD</v>
        <stp/>
        <stp>##V3_BDPV12</stp>
        <stp>ATH CN Equity</stp>
        <stp>CRNCY</stp>
        <stp>[Crispin Spreadsheet.xlsx]Portfolio!R44C4</stp>
        <tr r="D44" s="2"/>
      </tp>
      <tp>
        <v>17.649999999999999</v>
        <stp/>
        <stp>##V3_BDPV12</stp>
        <stp>SNAP US Equity</stp>
        <stp>LAST_PRICE</stp>
        <stp>[Crispin Spreadsheet.xlsx]Portfolio!R684C7</stp>
        <tr r="G684" s="2"/>
      </tp>
      <tp>
        <v>1.59554</v>
        <stp/>
        <stp>##V3_BDPV12</stp>
        <stp>EURCAD Curncy</stp>
        <stp>PX_YEST_CLOSE</stp>
        <stp>[Crispin Spreadsheet.xlsx]Portfolio!R43C30</stp>
        <tr r="AD43" s="2"/>
      </tp>
      <tp>
        <v>1.59554</v>
        <stp/>
        <stp>##V3_BDPV12</stp>
        <stp>EURCAD Curncy</stp>
        <stp>PX_YEST_CLOSE</stp>
        <stp>[Crispin Spreadsheet.xlsx]Portfolio!R44C30</stp>
        <tr r="AD44" s="2"/>
      </tp>
      <tp>
        <v>1.59554</v>
        <stp/>
        <stp>##V3_BDPV12</stp>
        <stp>EURCAD Curncy</stp>
        <stp>PX_YEST_CLOSE</stp>
        <stp>[Crispin Spreadsheet.xlsx]Portfolio!R45C30</stp>
        <tr r="AD45" s="2"/>
      </tp>
      <tp>
        <v>1.59554</v>
        <stp/>
        <stp>##V3_BDPV12</stp>
        <stp>EURCAD Curncy</stp>
        <stp>PX_YEST_CLOSE</stp>
        <stp>[Crispin Spreadsheet.xlsx]Portfolio!R46C30</stp>
        <tr r="AD46" s="2"/>
      </tp>
      <tp>
        <v>1.59554</v>
        <stp/>
        <stp>##V3_BDPV12</stp>
        <stp>EURCAD Curncy</stp>
        <stp>PX_YEST_CLOSE</stp>
        <stp>[Crispin Spreadsheet.xlsx]Portfolio!R47C30</stp>
        <tr r="AD47" s="2"/>
      </tp>
      <tp>
        <v>1.59554</v>
        <stp/>
        <stp>##V3_BDPV12</stp>
        <stp>EURCAD Curncy</stp>
        <stp>PX_YEST_CLOSE</stp>
        <stp>[Crispin Spreadsheet.xlsx]Portfolio!R48C30</stp>
        <tr r="AD48" s="2"/>
      </tp>
      <tp t="s">
        <v>EUR</v>
        <stp/>
        <stp>##V3_BDPV12</stp>
        <stp>UG FP Equity</stp>
        <stp>CRNCY</stp>
        <stp>[Crispin Spreadsheet.xlsx]Portfolio!R109C4</stp>
        <tr r="D109" s="2"/>
      </tp>
      <tp>
        <v>1506</v>
        <stp/>
        <stp>##V3_BDPV12</stp>
        <stp>REL LN Equity</stp>
        <stp>PX_YEST_CLOSE</stp>
        <stp>[Crispin Spreadsheet.xlsx]Portfolio!R531C6</stp>
        <tr r="F531" s="2"/>
      </tp>
      <tp>
        <v>565</v>
        <stp/>
        <stp>##V3_BDPV12</stp>
        <stp>RMG LN Equity</stp>
        <stp>PX_YEST_CLOSE</stp>
        <stp>[Crispin Spreadsheet.xlsx]Portfolio!R541C6</stp>
        <tr r="F541" s="2"/>
      </tp>
      <tp t="s">
        <v>EUR</v>
        <stp/>
        <stp>##V3_BDPV12</stp>
        <stp>BB FP Equity</stp>
        <stp>CRNCY</stp>
        <stp>[Crispin Spreadsheet.xlsx]Portfolio!R119C4</stp>
        <tr r="D119" s="2"/>
      </tp>
      <tp>
        <v>141.6</v>
        <stp/>
        <stp>##V3_BDPV12</stp>
        <stp>SGC LN Equity</stp>
        <stp>PX_YEST_CLOSE</stp>
        <stp>[Crispin Spreadsheet.xlsx]Portfolio!R561C6</stp>
        <tr r="F561" s="2"/>
      </tp>
      <tp>
        <v>97</v>
        <stp/>
        <stp>##V3_BDPV12</stp>
        <stp>SRP LN Equity</stp>
        <stp>PX_YEST_CLOSE</stp>
        <stp>[Crispin Spreadsheet.xlsx]Portfolio!R551C6</stp>
        <tr r="F551" s="2"/>
      </tp>
      <tp>
        <v>52.46</v>
        <stp/>
        <stp>##V3_BDPV12</stp>
        <stp>LHN SW Equity</stp>
        <stp>PX_YEST_CLOSE</stp>
        <stp>[Crispin Spreadsheet.xlsx]Portfolio!R381C6</stp>
        <tr r="F381" s="2"/>
      </tp>
      <tp>
        <v>17.158000000000001</v>
        <stp/>
        <stp>##V3_BDPV12</stp>
        <stp>UCG IM Equity</stp>
        <stp>PX_YEST_CLOSE</stp>
        <stp>[Crispin Spreadsheet.xlsx]Portfolio!R231C6</stp>
        <tr r="F231" s="2"/>
      </tp>
      <tp>
        <v>7.18</v>
        <stp/>
        <stp>##V3_BDPV12</stp>
        <stp>POG LN Equity</stp>
        <stp>PX_YEST_CLOSE</stp>
        <stp>[Crispin Spreadsheet.xlsx]Portfolio!R521C6</stp>
        <tr r="F521" s="2"/>
      </tp>
      <tp>
        <v>97.32</v>
        <stp/>
        <stp>##V3_BDPV12</stp>
        <stp>NDA SS Equity</stp>
        <stp>PX_YEST_CLOSE</stp>
        <stp>[Crispin Spreadsheet.xlsx]Portfolio!R361C6</stp>
        <tr r="F361" s="2"/>
      </tp>
      <tp>
        <v>2290.5</v>
        <stp/>
        <stp>##V3_BDPV12</stp>
        <stp>RDSB LN Equity</stp>
        <stp>PX_YEST_CLOSE</stp>
        <stp>[Crispin Spreadsheet.xlsx]Portfolio!R540C6</stp>
        <tr r="F540" s="2"/>
      </tp>
      <tp t="s">
        <v>GBp</v>
        <stp/>
        <stp>##V3_BDPV12</stp>
        <stp>ANTO LN Equity</stp>
        <stp>CRNCY</stp>
        <stp>[Crispin Spreadsheet.xlsx]Portfolio!R406C4</stp>
        <tr r="D406" s="2"/>
      </tp>
      <tp>
        <v>3001.73</v>
        <stp/>
        <stp>##V3_BDPV12</stp>
        <stp>NVR US Equity</stp>
        <stp>PX_YEST_CLOSE</stp>
        <stp>[Crispin Spreadsheet.xlsx]Portfolio!R671C6</stp>
        <tr r="F671" s="2"/>
      </tp>
      <tp>
        <v>326.5</v>
        <stp/>
        <stp>##V3_BDPV12</stp>
        <stp>WMH LN Equity</stp>
        <stp>PX_YEST_CLOSE</stp>
        <stp>[Crispin Spreadsheet.xlsx]Portfolio!R581C6</stp>
        <tr r="F581" s="2"/>
      </tp>
      <tp>
        <v>32522</v>
        <stp/>
        <stp>##V3_BDPV12</stp>
        <stp>KIO SJ Equity</stp>
        <stp>PX_YEST_CLOSE</stp>
        <stp>[Crispin Spreadsheet.xlsx]Portfolio!R331C6</stp>
        <tr r="F331" s="2"/>
      </tp>
      <tp>
        <v>83.7</v>
        <stp/>
        <stp>##V3_BDPV12</stp>
        <stp>TNI LN Equity</stp>
        <stp>PX_YEST_CLOSE</stp>
        <stp>[Crispin Spreadsheet.xlsx]Portfolio!R571C6</stp>
        <tr r="F571" s="2"/>
      </tp>
      <tp t="s">
        <v>GBp</v>
        <stp/>
        <stp>##V3_BDPV12</stp>
        <stp>GLEN LN Equity</stp>
        <stp>CRNCY</stp>
        <stp>[Crispin Spreadsheet.xlsx]Portfolio!R460C4</stp>
        <tr r="D460" s="2"/>
      </tp>
      <tp t="s">
        <v>USD</v>
        <stp/>
        <stp>##V3_BDPV12</stp>
        <stp>NTRI US Equity</stp>
        <stp>CRNCY</stp>
        <stp>[Crispin Spreadsheet.xlsx]Portfolio!R669C4</stp>
        <tr r="D669" s="2"/>
      </tp>
      <tp>
        <v>15.24</v>
        <stp/>
        <stp>##V3_BDPV12</stp>
        <stp>BVN US Equity</stp>
        <stp>PX_YEST_CLOSE</stp>
        <stp>[Crispin Spreadsheet.xlsx]Portfolio!R611C6</stp>
        <tr r="F611" s="2"/>
      </tp>
      <tp>
        <v>107.37</v>
        <stp/>
        <stp>##V3_BDPV12</stp>
        <stp>BMA US Equity</stp>
        <stp>PX_YEST_CLOSE</stp>
        <stp>[Crispin Spreadsheet.xlsx]Portfolio!R601C6</stp>
        <tr r="F601" s="2"/>
      </tp>
      <tp>
        <v>105.65</v>
        <stp/>
        <stp>##V3_BDPV12</stp>
        <stp>SPLK US Equity</stp>
        <stp>PX_YEST_CLOSE</stp>
        <stp>[Crispin Spreadsheet.xlsx]Portfolio!R771C6</stp>
        <tr r="F771" s="2"/>
      </tp>
      <tp>
        <v>23.44</v>
        <stp/>
        <stp>##V3_BDPV12</stp>
        <stp>SDF GY Equity</stp>
        <stp>PX_YEST_CLOSE</stp>
        <stp>[Crispin Spreadsheet.xlsx]Portfolio!R751C6</stp>
        <tr r="F751" s="2"/>
      </tp>
      <tp>
        <v>94.44</v>
        <stp/>
        <stp>##V3_BDPV12</stp>
        <stp>RNO FP Equity</stp>
        <stp>PX_YEST_CLOSE</stp>
        <stp>[Crispin Spreadsheet.xlsx]Portfolio!R111C6</stp>
        <tr r="F111" s="2"/>
      </tp>
      <tp>
        <v>65.78</v>
        <stp/>
        <stp>##V3_BDPV12</stp>
        <stp>PAH3 GY Equity</stp>
        <stp>PX_YEST_CLOSE</stp>
        <stp>[Crispin Spreadsheet.xlsx]Portfolio!R162C6</stp>
        <tr r="F162" s="2"/>
      </tp>
      <tp>
        <v>332.3</v>
        <stp/>
        <stp>##V3_BDPV12</stp>
        <stp>TSLA US Equity</stp>
        <stp>PX_YEST_CLOSE</stp>
        <stp>[Crispin Spreadsheet.xlsx]Portfolio!R776C6</stp>
        <tr r="F776" s="2"/>
      </tp>
      <tp>
        <v>31.38</v>
        <stp/>
        <stp>##V3_BDPV12</stp>
        <stp>PHIA NA Equity</stp>
        <stp>PX_YEST_CLOSE</stp>
        <stp>[Crispin Spreadsheet.xlsx]Portfolio!R752C6</stp>
        <tr r="F752" s="2"/>
      </tp>
      <tp t="s">
        <v>GBp</v>
        <stp/>
        <stp>##V3_BDPV12</stp>
        <stp>BARC LN Equity</stp>
        <stp>CRNCY</stp>
        <stp>[Crispin Spreadsheet.xlsx]Portfolio!R415C4</stp>
        <tr r="D415" s="2"/>
      </tp>
      <tp>
        <v>0.29099999999999998</v>
        <stp/>
        <stp>##V3_BDPV12</stp>
        <stp>BCP PL Equity</stp>
        <stp>PX_YEST_CLOSE</stp>
        <stp>[Crispin Spreadsheet.xlsx]Portfolio!R321C6</stp>
        <tr r="F321" s="2"/>
      </tp>
      <tp>
        <v>128.65</v>
        <stp/>
        <stp>##V3_BDPV12</stp>
        <stp>WAF GY Equity</stp>
        <stp>PX_YEST_CLOSE</stp>
        <stp>[Crispin Spreadsheet.xlsx]Portfolio!R171C6</stp>
        <tr r="F171" s="2"/>
      </tp>
      <tp>
        <v>20.75</v>
        <stp/>
        <stp>##V3_BDPV12</stp>
        <stp>VIV FP Equity</stp>
        <stp>PX_YEST_CLOSE</stp>
        <stp>[Crispin Spreadsheet.xlsx]Portfolio!R131C6</stp>
        <tr r="F131" s="2"/>
      </tp>
      <tp t="s">
        <v>HKD</v>
        <stp/>
        <stp>##V3_BDPV12</stp>
        <stp>16 HK Equity</stp>
        <stp>CRNCY</stp>
        <stp>[Crispin Spreadsheet.xlsx]Portfolio!R199C4</stp>
        <tr r="D199" s="2"/>
      </tp>
      <tp>
        <v>43.59</v>
        <stp/>
        <stp>##V3_BDPV12</stp>
        <stp>DHI US Equity</stp>
        <stp>PX_YEST_CLOSE</stp>
        <stp>[Crispin Spreadsheet.xlsx]Portfolio!R621C6</stp>
        <tr r="F621" s="2"/>
      </tp>
      <tp>
        <v>4743</v>
        <stp/>
        <stp>##V3_BDPV12</stp>
        <stp>CCL LN Equity</stp>
        <stp>PX_YEST_CLOSE</stp>
        <stp>[Crispin Spreadsheet.xlsx]Portfolio!R431C6</stp>
        <tr r="F431" s="2"/>
      </tp>
      <tp>
        <v>5.5659999999999998</v>
        <stp/>
        <stp>##V3_BDPV12</stp>
        <stp>AGN NA Equity</stp>
        <stp>PX_YEST_CLOSE</stp>
        <stp>[Crispin Spreadsheet.xlsx]Portfolio!R291C6</stp>
        <tr r="F291" s="2"/>
      </tp>
      <tp>
        <v>136.80000000000001</v>
        <stp/>
        <stp>##V3_BDPV12</stp>
        <stp>ACA LN Equity</stp>
        <stp>PX_YEST_CLOSE</stp>
        <stp>[Crispin Spreadsheet.xlsx]Portfolio!R401C6</stp>
        <tr r="F401" s="2"/>
      </tp>
      <tp>
        <v>379.7</v>
        <stp/>
        <stp>##V3_BDPV12</stp>
        <stp>KER FP Equity</stp>
        <stp>PX_YEST_CLOSE</stp>
        <stp>[Crispin Spreadsheet.xlsx]Portfolio!R101C6</stp>
        <tr r="F101" s="2"/>
      </tp>
      <tp>
        <v>209.9</v>
        <stp/>
        <stp>##V3_BDPV12</stp>
        <stp>TSCO LN Equity</stp>
        <stp>PX_YEST_CLOSE</stp>
        <stp>[Crispin Spreadsheet.xlsx]Portfolio!R566C6</stp>
        <tr r="F566" s="2"/>
      </tp>
      <tp>
        <v>124.83499999999999</v>
        <stp/>
        <stp>##V3_BDPV12</stp>
        <stp>GBS LN Equity</stp>
        <stp>PX_YEST_CLOSE</stp>
        <stp>[Crispin Spreadsheet.xlsx]Portfolio!R461C6</stp>
        <tr r="F461" s="2"/>
      </tp>
      <tp t="s">
        <v>SEK</v>
        <stp/>
        <stp>##V3_BDPV12</stp>
        <stp>JM SS Equity</stp>
        <stp>CRNCY</stp>
        <stp>[Crispin Spreadsheet.xlsx]Portfolio!R749C4</stp>
        <tr r="D749" s="2"/>
      </tp>
      <tp>
        <v>808</v>
        <stp/>
        <stp>##V3_BDPV12</stp>
        <stp>DTG LN Equity</stp>
        <stp>PX_YEST_CLOSE</stp>
        <stp>[Crispin Spreadsheet.xlsx]Portfolio!R741C6</stp>
        <tr r="F741" s="2"/>
      </tp>
      <tp>
        <v>124.8</v>
        <stp/>
        <stp>##V3_BDPV12</stp>
        <stp>EIG LN Equity</stp>
        <stp>PX_YEST_CLOSE</stp>
        <stp>[Crispin Spreadsheet.xlsx]Portfolio!R451C6</stp>
        <tr r="F451" s="2"/>
      </tp>
      <tp>
        <v>10.5</v>
        <stp/>
        <stp>##V3_BDPV12</stp>
        <stp>JPR LN Equity</stp>
        <stp>PX_YEST_CLOSE</stp>
        <stp>[Crispin Spreadsheet.xlsx]Portfolio!R491C6</stp>
        <tr r="F491" s="2"/>
      </tp>
      <tp>
        <v>9.39</v>
        <stp/>
        <stp>##V3_BDPV12</stp>
        <stp>RIG US Equity</stp>
        <stp>PX_YEST_CLOSE</stp>
        <stp>[Crispin Spreadsheet.xlsx]Portfolio!R691C6</stp>
        <tr r="F691" s="2"/>
      </tp>
      <tp>
        <v>11.42</v>
        <stp/>
        <stp>##V3_BDPV12</stp>
        <stp>RDC US Equity</stp>
        <stp>PX_YEST_CLOSE</stp>
        <stp>[Crispin Spreadsheet.xlsx]Portfolio!R681C6</stp>
        <tr r="F681" s="2"/>
      </tp>
      <tp>
        <v>56.72</v>
        <stp/>
        <stp>##V3_BDPV12</stp>
        <stp>WFC US Equity</stp>
        <stp>PX_YEST_CLOSE</stp>
        <stp>[Crispin Spreadsheet.xlsx]Portfolio!R701C6</stp>
        <tr r="F701" s="2"/>
      </tp>
      <tp>
        <v>90.5</v>
        <stp/>
        <stp>##V3_BDPV12</stp>
        <stp>ABI BB Equity</stp>
        <stp>PX_YEST_CLOSE</stp>
        <stp>[Crispin Spreadsheet.xlsx]Portfolio!R731C6</stp>
        <tr r="F731" s="2"/>
      </tp>
      <tp>
        <v>64.599999999999994</v>
        <stp/>
        <stp>##V3_BDPV12</stp>
        <stp>LMI LN Equity</stp>
        <stp>PX_YEST_CLOSE</stp>
        <stp>[Crispin Spreadsheet.xlsx]Portfolio!R501C6</stp>
        <tr r="F501" s="2"/>
      </tp>
      <tp>
        <v>5.4589999999999996</v>
        <stp/>
        <stp>##V3_BDPV12</stp>
        <stp>SAN SQ Equity</stp>
        <stp>PX_YEST_CLOSE</stp>
        <stp>[Crispin Spreadsheet.xlsx]Portfolio!R341C6</stp>
        <tr r="F341" s="2"/>
      </tp>
      <tp>
        <v>2440.5</v>
        <stp/>
        <stp>##V3_BDPV12</stp>
        <stp>DGE LN Equity</stp>
        <stp>LAST_PRICE</stp>
        <stp>[Crispin Spreadsheet.xlsx]Portfolio!R445C7</stp>
        <tr r="G445" s="2"/>
      </tp>
      <tp>
        <v>589</v>
        <stp/>
        <stp>##V3_BDPV12</stp>
        <stp>BA/ LN Equity</stp>
        <stp>LAST_PRICE</stp>
        <stp>[Crispin Spreadsheet.xlsx]Portfolio!R413C7</stp>
        <tr r="G413" s="2"/>
      </tp>
      <tp>
        <v>1211</v>
        <stp/>
        <stp>##V3_BDPV12</stp>
        <stp>ABC LN Equity</stp>
        <stp>LAST_PRICE</stp>
        <stp>[Crispin Spreadsheet.xlsx]Portfolio!R400C7</stp>
        <tr r="G400" s="2"/>
      </tp>
      <tp>
        <v>56.933599999999998</v>
        <stp/>
        <stp>##V3_BDPV12</stp>
        <stp>USDRUB Curncy</stp>
        <stp>LAST_PRICE</stp>
        <stp>[Crispin Spreadsheet.xlsx]Portfolio!R719C7</stp>
        <tr r="G719" s="2"/>
      </tp>
      <tp>
        <v>4803.5</v>
        <stp/>
        <stp>##V3_BDPV12</stp>
        <stp>AZN LN Equity</stp>
        <stp>LAST_PRICE</stp>
        <stp>[Crispin Spreadsheet.xlsx]Portfolio!R410C7</stp>
        <tr r="G410" s="2"/>
      </tp>
      <tp>
        <v>12.475</v>
        <stp/>
        <stp>##V3_BDPV12</stp>
        <stp>FUR NA Equity</stp>
        <stp>LAST_PRICE</stp>
        <stp>[Crispin Spreadsheet.xlsx]Portfolio!R295C7</stp>
        <tr r="G295" s="2"/>
      </tp>
      <tp>
        <v>154.19999999999999</v>
        <stp/>
        <stp>##V3_BDPV12</stp>
        <stp>ITV LN Equity</stp>
        <stp>LAST_PRICE</stp>
        <stp>[Crispin Spreadsheet.xlsx]Portfolio!R748C7</stp>
        <tr r="G748" s="2"/>
      </tp>
      <tp>
        <v>33.25</v>
        <stp/>
        <stp>##V3_BDPV12</stp>
        <stp>HUM LN Equity</stp>
        <stp>LAST_PRICE</stp>
        <stp>[Crispin Spreadsheet.xlsx]Portfolio!R469C7</stp>
        <tr r="G469" s="2"/>
      </tp>
      <tp>
        <v>59.4</v>
        <stp/>
        <stp>##V3_BDPV12</stp>
        <stp>CPR LN Equity</stp>
        <stp>LAST_PRICE</stp>
        <stp>[Crispin Spreadsheet.xlsx]Portfolio!R432C7</stp>
        <tr r="G432" s="2"/>
      </tp>
      <tp>
        <v>43.44</v>
        <stp/>
        <stp>##V3_BDPV12</stp>
        <stp>POL US Equity</stp>
        <stp>LAST_PRICE</stp>
        <stp>[Crispin Spreadsheet.xlsx]Portfolio!R678C7</stp>
        <tr r="G678" s="2"/>
      </tp>
      <tp>
        <v>7.49</v>
        <stp/>
        <stp>##V3_BDPV12</stp>
        <stp>BLD AU Equity</stp>
        <stp>PX_YEST_CLOSE</stp>
        <stp>[Crispin Spreadsheet.xlsx]Portfolio!R10C6</stp>
        <tr r="F10" s="2"/>
      </tp>
      <tp>
        <v>4.72</v>
        <stp/>
        <stp>##V3_BDPV12</stp>
        <stp>FMG AU Equity</stp>
        <stp>PX_YEST_CLOSE</stp>
        <stp>[Crispin Spreadsheet.xlsx]Portfolio!R13C6</stp>
        <tr r="F13" s="2"/>
      </tp>
      <tp>
        <v>107.95</v>
        <stp/>
        <stp>##V3_BDPV12</stp>
        <stp>AKE FP Equity</stp>
        <stp>PX_YEST_CLOSE</stp>
        <stp>[Crispin Spreadsheet.xlsx]Portfolio!R81C6</stp>
        <tr r="F81" s="2"/>
      </tp>
      <tp>
        <v>66.599999999999994</v>
        <stp/>
        <stp>##V3_BDPV12</stp>
        <stp>UCB BB Equity</stp>
        <stp>PX_YEST_CLOSE</stp>
        <stp>[Crispin Spreadsheet.xlsx]Portfolio!R36C6</stp>
        <tr r="F36" s="2"/>
      </tp>
      <tp t="s">
        <v>EUR</v>
        <stp/>
        <stp>##V3_BDPV12</stp>
        <stp>NESTE FH Equity</stp>
        <stp>CRNCY</stp>
        <stp>[Crispin Spreadsheet.xlsx]Portfolio!R68C4</stp>
        <tr r="D68" s="2"/>
      </tp>
      <tp t="s">
        <v>EUR</v>
        <stp/>
        <stp>##V3_BDPV12</stp>
        <stp>ATO FP Equity</stp>
        <stp>CRNCY</stp>
        <stp>[Crispin Spreadsheet.xlsx]Portfolio!R82C4</stp>
        <tr r="D82" s="2"/>
      </tp>
      <tp t="s">
        <v>AUD</v>
        <stp/>
        <stp>##V3_BDPV12</stp>
        <stp>SYD AU Equity</stp>
        <stp>CRNCY</stp>
        <stp>[Crispin Spreadsheet.xlsx]Portfolio!R19C4</stp>
        <tr r="D19" s="2"/>
      </tp>
      <tp>
        <v>95.34</v>
        <stp/>
        <stp>##V3_BDPV12</stp>
        <stp>MCHP US Equity</stp>
        <stp>LAST_PRICE</stp>
        <stp>[Crispin Spreadsheet.xlsx]Portfolio!R758C7</stp>
        <tr r="G758" s="2"/>
      </tp>
      <tp>
        <v>235.8</v>
        <stp/>
        <stp>##V3_BDPV12</stp>
        <stp>LONN SW Equity</stp>
        <stp>LAST_PRICE</stp>
        <stp>[Crispin Spreadsheet.xlsx]Portfolio!R382C7</stp>
        <tr r="G382" s="2"/>
      </tp>
      <tp>
        <v>8.1</v>
        <stp/>
        <stp>##V3_BDPV12</stp>
        <stp>939 HK Equity</stp>
        <stp>PX_YEST_CLOSE</stp>
        <stp>[Crispin Spreadsheet.xlsx]Portfolio!R190C6</stp>
        <tr r="F190" s="2"/>
      </tp>
      <tp>
        <v>4.0262000000000002</v>
        <stp/>
        <stp>##V3_BDPV12</stp>
        <stp>EURBRL Curncy</stp>
        <stp>PX_YEST_CLOSE</stp>
        <stp>[Crispin Spreadsheet.xlsx]Portfolio!R39C30</stp>
        <tr r="AD39" s="2"/>
      </tp>
      <tp>
        <v>4.0262000000000002</v>
        <stp/>
        <stp>##V3_BDPV12</stp>
        <stp>EURBRL Curncy</stp>
        <stp>PX_YEST_CLOSE</stp>
        <stp>[Crispin Spreadsheet.xlsx]Portfolio!R40C30</stp>
        <tr r="AD40" s="2"/>
      </tp>
      <tp>
        <v>32.79</v>
        <stp/>
        <stp>##V3_BDPV12</stp>
        <stp>NLSN US Equity</stp>
        <stp>LAST_PRICE</stp>
        <stp>[Crispin Spreadsheet.xlsx]Portfolio!R667C7</stp>
        <tr r="G667" s="2"/>
      </tp>
      <tp t="s">
        <v>EUR</v>
        <stp/>
        <stp>##V3_BDPV12</stp>
        <stp>VK FP Equity</stp>
        <stp>CRNCY</stp>
        <stp>[Crispin Spreadsheet.xlsx]Portfolio!R128C4</stp>
        <tr r="D128" s="2"/>
      </tp>
      <tp t="s">
        <v>EUR</v>
        <stp/>
        <stp>##V3_BDPV12</stp>
        <stp>RI FP Equity</stp>
        <stp>CRNCY</stp>
        <stp>[Crispin Spreadsheet.xlsx]Portfolio!R108C4</stp>
        <tr r="D108" s="2"/>
      </tp>
      <tp>
        <v>67.459999999999994</v>
        <stp/>
        <stp>##V3_BDPV12</stp>
        <stp>KHC US Equity</stp>
        <stp>PX_YEST_CLOSE</stp>
        <stp>[Crispin Spreadsheet.xlsx]Portfolio!R650C6</stp>
        <tr r="F650" s="2"/>
      </tp>
      <tp>
        <v>1155</v>
        <stp/>
        <stp>##V3_BDPV12</stp>
        <stp>STJ LN Equity</stp>
        <stp>PX_YEST_CLOSE</stp>
        <stp>[Crispin Spreadsheet.xlsx]Portfolio!R560C6</stp>
        <tr r="F560" s="2"/>
      </tp>
      <tp>
        <v>472.4</v>
        <stp/>
        <stp>##V3_BDPV12</stp>
        <stp>PFC LN Equity</stp>
        <stp>PX_YEST_CLOSE</stp>
        <stp>[Crispin Spreadsheet.xlsx]Portfolio!R520C6</stp>
        <tr r="F520" s="2"/>
      </tp>
      <tp>
        <v>19.899999999999999</v>
        <stp/>
        <stp>##V3_BDPV12</stp>
        <stp>HTZ US Equity</stp>
        <stp>PX_YEST_CLOSE</stp>
        <stp>[Crispin Spreadsheet.xlsx]Portfolio!R640C6</stp>
        <tr r="F640" s="2"/>
      </tp>
      <tp>
        <v>60.4</v>
        <stp/>
        <stp>##V3_BDPV12</stp>
        <stp>TOD IM Equity</stp>
        <stp>PX_YEST_CLOSE</stp>
        <stp>[Crispin Spreadsheet.xlsx]Portfolio!R230C6</stp>
        <tr r="F230" s="2"/>
      </tp>
      <tp>
        <v>204.5</v>
        <stp/>
        <stp>##V3_BDPV12</stp>
        <stp>VOD LN Equity</stp>
        <stp>PX_YEST_CLOSE</stp>
        <stp>[Crispin Spreadsheet.xlsx]Portfolio!R580C6</stp>
        <tr r="F580" s="2"/>
      </tp>
      <tp>
        <v>25.25</v>
        <stp/>
        <stp>##V3_BDPV12</stp>
        <stp>UN01 GY Equity</stp>
        <stp>PX_YEST_CLOSE</stp>
        <stp>[Crispin Spreadsheet.xlsx]Portfolio!R176C6</stp>
        <tr r="F176" s="2"/>
      </tp>
      <tp>
        <v>37.04</v>
        <stp/>
        <stp>##V3_BDPV12</stp>
        <stp>NAV US Equity</stp>
        <stp>PX_YEST_CLOSE</stp>
        <stp>[Crispin Spreadsheet.xlsx]Portfolio!R760C6</stp>
        <tr r="F760" s="2"/>
      </tp>
      <tp>
        <v>1285.5</v>
        <stp/>
        <stp>##V3_BDPV12</stp>
        <stp>TPK LN Equity</stp>
        <stp>PX_YEST_CLOSE</stp>
        <stp>[Crispin Spreadsheet.xlsx]Portfolio!R570C6</stp>
        <tr r="F570" s="2"/>
      </tp>
      <tp t="s">
        <v>EUR</v>
        <stp/>
        <stp>##V3_BDPV12</stp>
        <stp>AD NA Equity</stp>
        <stp>CRNCY</stp>
        <stp>[Crispin Spreadsheet.xlsx]Portfolio!R298C4</stp>
        <tr r="D298" s="2"/>
      </tp>
      <tp>
        <v>321.86</v>
        <stp/>
        <stp>##V3_BDPV12</stp>
        <stp>CMG US Equity</stp>
        <stp>PX_YEST_CLOSE</stp>
        <stp>[Crispin Spreadsheet.xlsx]Portfolio!R610C6</stp>
        <tr r="F610" s="2"/>
      </tp>
      <tp>
        <v>46.22</v>
        <stp/>
        <stp>##V3_BDPV12</stp>
        <stp>CAR US Equity</stp>
        <stp>PX_YEST_CLOSE</stp>
        <stp>[Crispin Spreadsheet.xlsx]Portfolio!R600C6</stp>
        <tr r="F600" s="2"/>
      </tp>
      <tp t="s">
        <v>EUR</v>
        <stp/>
        <stp>##V3_BDPV12</stp>
        <stp>AIXA GY Equity</stp>
        <stp>CRNCY</stp>
        <stp>[Crispin Spreadsheet.xlsx]Portfolio!R137C4</stp>
        <tr r="D137" s="2"/>
      </tp>
      <tp>
        <v>109.7</v>
        <stp/>
        <stp>##V3_BDPV12</stp>
        <stp>RCO FP Equity</stp>
        <stp>PX_YEST_CLOSE</stp>
        <stp>[Crispin Spreadsheet.xlsx]Portfolio!R110C6</stp>
        <tr r="F110" s="2"/>
      </tp>
      <tp>
        <v>104.44</v>
        <stp/>
        <stp>##V3_BDPV12</stp>
        <stp>SIE GY Equity</stp>
        <stp>PX_YEST_CLOSE</stp>
        <stp>[Crispin Spreadsheet.xlsx]Portfolio!R170C6</stp>
        <tr r="F170" s="2"/>
      </tp>
      <tp>
        <v>11519</v>
        <stp/>
        <stp>##V3_BDPV12</stp>
        <stp>ANG SJ Equity</stp>
        <stp>PX_YEST_CLOSE</stp>
        <stp>[Crispin Spreadsheet.xlsx]Portfolio!R330C6</stp>
        <tr r="F330" s="2"/>
      </tp>
      <tp>
        <v>3.58</v>
        <stp/>
        <stp>##V3_BDPV12</stp>
        <stp>DHT US Equity</stp>
        <stp>PX_YEST_CLOSE</stp>
        <stp>[Crispin Spreadsheet.xlsx]Portfolio!R620C6</stp>
        <tr r="F620" s="2"/>
      </tp>
      <tp>
        <v>1</v>
        <stp/>
        <stp>##V3_BDPV12</stp>
        <stp>EURNOK Curncy</stp>
        <stp>QUOTE_FACTOR</stp>
        <stp>[Crispin Spreadsheet.xlsx]Portfolio!R306C12</stp>
        <tr r="L306" s="2"/>
      </tp>
      <tp>
        <v>1</v>
        <stp/>
        <stp>##V3_BDPV12</stp>
        <stp>EURNOK Curncy</stp>
        <stp>QUOTE_FACTOR</stp>
        <stp>[Crispin Spreadsheet.xlsx]Portfolio!R307C12</stp>
        <tr r="L307" s="2"/>
      </tp>
      <tp>
        <v>1</v>
        <stp/>
        <stp>##V3_BDPV12</stp>
        <stp>EURNOK Curncy</stp>
        <stp>QUOTE_FACTOR</stp>
        <stp>[Crispin Spreadsheet.xlsx]Portfolio!R308C12</stp>
        <tr r="L308" s="2"/>
      </tp>
      <tp>
        <v>1</v>
        <stp/>
        <stp>##V3_BDPV12</stp>
        <stp>EURNOK Curncy</stp>
        <stp>QUOTE_FACTOR</stp>
        <stp>[Crispin Spreadsheet.xlsx]Portfolio!R309C12</stp>
        <tr r="L309" s="2"/>
      </tp>
      <tp>
        <v>1</v>
        <stp/>
        <stp>##V3_BDPV12</stp>
        <stp>EURNOK Curncy</stp>
        <stp>QUOTE_FACTOR</stp>
        <stp>[Crispin Spreadsheet.xlsx]Portfolio!R310C12</stp>
        <tr r="L310" s="2"/>
      </tp>
      <tp>
        <v>1</v>
        <stp/>
        <stp>##V3_BDPV12</stp>
        <stp>EURNOK Curncy</stp>
        <stp>QUOTE_FACTOR</stp>
        <stp>[Crispin Spreadsheet.xlsx]Portfolio!R311C12</stp>
        <tr r="L311" s="2"/>
      </tp>
      <tp>
        <v>1</v>
        <stp/>
        <stp>##V3_BDPV12</stp>
        <stp>EURNOK Curncy</stp>
        <stp>QUOTE_FACTOR</stp>
        <stp>[Crispin Spreadsheet.xlsx]Portfolio!R312C12</stp>
        <tr r="L312" s="2"/>
      </tp>
      <tp>
        <v>1</v>
        <stp/>
        <stp>##V3_BDPV12</stp>
        <stp>EURNOK Curncy</stp>
        <stp>QUOTE_FACTOR</stp>
        <stp>[Crispin Spreadsheet.xlsx]Portfolio!R313C12</stp>
        <tr r="L313" s="2"/>
      </tp>
      <tp>
        <v>1</v>
        <stp/>
        <stp>##V3_BDPV12</stp>
        <stp>EURNOK Curncy</stp>
        <stp>QUOTE_FACTOR</stp>
        <stp>[Crispin Spreadsheet.xlsx]Portfolio!R314C12</stp>
        <tr r="L314" s="2"/>
      </tp>
      <tp>
        <v>1</v>
        <stp/>
        <stp>##V3_BDPV12</stp>
        <stp>EURNOK Curncy</stp>
        <stp>QUOTE_FACTOR</stp>
        <stp>[Crispin Spreadsheet.xlsx]Portfolio!R315C12</stp>
        <tr r="L315" s="2"/>
      </tp>
      <tp>
        <v>1</v>
        <stp/>
        <stp>##V3_BDPV12</stp>
        <stp>EURNOK Curncy</stp>
        <stp>QUOTE_FACTOR</stp>
        <stp>[Crispin Spreadsheet.xlsx]Portfolio!R316C12</stp>
        <tr r="L316" s="2"/>
      </tp>
      <tp>
        <v>1</v>
        <stp/>
        <stp>##V3_BDPV12</stp>
        <stp>EURNOK Curncy</stp>
        <stp>QUOTE_FACTOR</stp>
        <stp>[Crispin Spreadsheet.xlsx]Portfolio!R317C12</stp>
        <tr r="L317" s="2"/>
      </tp>
      <tp>
        <v>1</v>
        <stp/>
        <stp>##V3_BDPV12</stp>
        <stp>EURNOK Curncy</stp>
        <stp>QUOTE_FACTOR</stp>
        <stp>[Crispin Spreadsheet.xlsx]Portfolio!R318C12</stp>
        <tr r="L318" s="2"/>
      </tp>
      <tp>
        <v>475</v>
        <stp/>
        <stp>##V3_BDPV12</stp>
        <stp>BP/ LN Equity</stp>
        <stp>PX_YEST_CLOSE</stp>
        <stp>[Crispin Spreadsheet.xlsx]Portfolio!R420C6</stp>
        <tr r="F420" s="2"/>
      </tp>
      <tp>
        <v>169.4</v>
        <stp/>
        <stp>##V3_BDPV12</stp>
        <stp>CPI LN Equity</stp>
        <stp>PX_YEST_CLOSE</stp>
        <stp>[Crispin Spreadsheet.xlsx]Portfolio!R430C6</stp>
        <tr r="F430" s="2"/>
      </tp>
      <tp>
        <v>2444</v>
        <stp/>
        <stp>##V3_BDPV12</stp>
        <stp>CRH LN Equity</stp>
        <stp>PX_YEST_CLOSE</stp>
        <stp>[Crispin Spreadsheet.xlsx]Portfolio!R440C6</stp>
        <tr r="F440" s="2"/>
      </tp>
      <tp t="s">
        <v>USD</v>
        <stp/>
        <stp>##V3_BDPV12</stp>
        <stp>AAPL US Equity</stp>
        <stp>CRNCY</stp>
        <stp>[Crispin Spreadsheet.xlsx]Portfolio!R597C4</stp>
        <tr r="D597" s="2"/>
      </tp>
      <tp t="s">
        <v>GBp</v>
        <stp/>
        <stp>##V3_BDPV12</stp>
        <stp>EXPN LN Equity</stp>
        <stp>CRNCY</stp>
        <stp>[Crispin Spreadsheet.xlsx]Portfolio!R453C4</stp>
        <tr r="D453" s="2"/>
      </tp>
      <tp>
        <v>1171</v>
        <stp/>
        <stp>##V3_BDPV12</stp>
        <stp>ABC LN Equity</stp>
        <stp>PX_YEST_CLOSE</stp>
        <stp>[Crispin Spreadsheet.xlsx]Portfolio!R400C6</stp>
        <tr r="F400" s="2"/>
      </tp>
      <tp t="s">
        <v>USD</v>
        <stp/>
        <stp>##V3_BDPV12</stp>
        <stp>VZ US Equity</stp>
        <stp>CRNCY</stp>
        <stp>[Crispin Spreadsheet.xlsx]Portfolio!R698C4</stp>
        <tr r="D698" s="2"/>
      </tp>
      <tp>
        <v>4815</v>
        <stp/>
        <stp>##V3_BDPV12</stp>
        <stp>AZN LN Equity</stp>
        <stp>PX_YEST_CLOSE</stp>
        <stp>[Crispin Spreadsheet.xlsx]Portfolio!R410C6</stp>
        <tr r="F410" s="2"/>
      </tp>
      <tp>
        <v>1</v>
        <stp/>
        <stp>##V3_BDPV12</stp>
        <stp>EURNOK Curncy</stp>
        <stp>QUOTE_FACTOR</stp>
        <stp>[Crispin Spreadsheet.xlsx]Portfolio!R763C12</stp>
        <tr r="L763" s="2"/>
      </tp>
      <tp>
        <v>1</v>
        <stp/>
        <stp>##V3_BDPV12</stp>
        <stp>EURNOK Curncy</stp>
        <stp>QUOTE_FACTOR</stp>
        <stp>[Crispin Spreadsheet.xlsx]Portfolio!R744C12</stp>
        <tr r="L744" s="2"/>
      </tp>
      <tp>
        <v>1</v>
        <stp/>
        <stp>##V3_BDPV12</stp>
        <stp>EURNOK Curncy</stp>
        <stp>QUOTE_FACTOR</stp>
        <stp>[Crispin Spreadsheet.xlsx]Portfolio!R756C12</stp>
        <tr r="L756" s="2"/>
      </tp>
      <tp>
        <v>1</v>
        <stp/>
        <stp>##V3_BDPV12</stp>
        <stp>EURNOK Curncy</stp>
        <stp>QUOTE_FACTOR</stp>
        <stp>[Crispin Spreadsheet.xlsx]Portfolio!R729C12</stp>
        <tr r="L729" s="2"/>
      </tp>
      <tp>
        <v>1</v>
        <stp/>
        <stp>##V3_BDPV12</stp>
        <stp>EURNOK Curncy</stp>
        <stp>QUOTE_FACTOR</stp>
        <stp>[Crispin Spreadsheet.xlsx]Portfolio!R737C12</stp>
        <tr r="L737" s="2"/>
      </tp>
      <tp>
        <v>94.1</v>
        <stp/>
        <stp>##V3_BDPV12</stp>
        <stp>MAN GY Equity</stp>
        <stp>PX_YEST_CLOSE</stp>
        <stp>[Crispin Spreadsheet.xlsx]Portfolio!R160C6</stp>
        <tr r="F160" s="2"/>
      </tp>
      <tp>
        <v>6</v>
        <stp/>
        <stp>##V3_BDPV12</stp>
        <stp>EDR LN Equity</stp>
        <stp>PX_YEST_CLOSE</stp>
        <stp>[Crispin Spreadsheet.xlsx]Portfolio!R450C6</stp>
        <tr r="F450" s="2"/>
      </tp>
      <tp t="s">
        <v>USD</v>
        <stp/>
        <stp>##V3_BDPV12</stp>
        <stp>CDZI US Equity</stp>
        <stp>CRNCY</stp>
        <stp>[Crispin Spreadsheet.xlsx]Portfolio!R605C4</stp>
        <tr r="D605" s="2"/>
      </tp>
      <tp>
        <v>30</v>
        <stp/>
        <stp>##V3_BDPV12</stp>
        <stp>UNVR US Equity</stp>
        <stp>PX_YEST_CLOSE</stp>
        <stp>[Crispin Spreadsheet.xlsx]Portfolio!R696C6</stp>
        <tr r="F696" s="2"/>
      </tp>
      <tp>
        <v>128.72</v>
        <stp/>
        <stp>##V3_BDPV12</stp>
        <stp>SJM US Equity</stp>
        <stp>PX_YEST_CLOSE</stp>
        <stp>[Crispin Spreadsheet.xlsx]Portfolio!R750C6</stp>
        <tr r="F750" s="2"/>
      </tp>
      <tp t="s">
        <v>GBp</v>
        <stp/>
        <stp>##V3_BDPV12</stp>
        <stp>ASHM LN Equity</stp>
        <stp>CRNCY</stp>
        <stp>[Crispin Spreadsheet.xlsx]Portfolio!R407C4</stp>
        <tr r="D407" s="2"/>
      </tp>
      <tp>
        <v>33.799999999999997</v>
        <stp/>
        <stp>##V3_BDPV12</stp>
        <stp>HUR LN Equity</stp>
        <stp>PX_YEST_CLOSE</stp>
        <stp>[Crispin Spreadsheet.xlsx]Portfolio!R470C6</stp>
        <tr r="F470" s="2"/>
      </tp>
      <tp t="s">
        <v>USD</v>
        <stp/>
        <stp>##V3_BDPV12</stp>
        <stp>FIBK US Equity</stp>
        <stp>CRNCY</stp>
        <stp>[Crispin Spreadsheet.xlsx]Portfolio!R630C4</stp>
        <tr r="D630" s="2"/>
      </tp>
      <tp>
        <v>233.2</v>
        <stp/>
        <stp>##V3_BDPV12</stp>
        <stp>IPF LN Equity</stp>
        <stp>PX_YEST_CLOSE</stp>
        <stp>[Crispin Spreadsheet.xlsx]Portfolio!R480C6</stp>
        <tr r="F480" s="2"/>
      </tp>
      <tp>
        <v>84.65</v>
        <stp/>
        <stp>##V3_BDPV12</stp>
        <stp>BAS GY Equity</stp>
        <stp>PX_YEST_CLOSE</stp>
        <stp>[Crispin Spreadsheet.xlsx]Portfolio!R140C6</stp>
        <tr r="F140" s="2"/>
      </tp>
      <tp>
        <v>2.66</v>
        <stp/>
        <stp>##V3_BDPV12</stp>
        <stp>WFT US Equity</stp>
        <stp>PX_YEST_CLOSE</stp>
        <stp>[Crispin Spreadsheet.xlsx]Portfolio!R700C6</stp>
        <tr r="F700" s="2"/>
      </tp>
      <tp>
        <v>30.92</v>
        <stp/>
        <stp>##V3_BDPV12</stp>
        <stp>DEC FP Equity</stp>
        <stp>PX_YEST_CLOSE</stp>
        <stp>[Crispin Spreadsheet.xlsx]Portfolio!R100C6</stp>
        <tr r="F100" s="2"/>
      </tp>
      <tp t="s">
        <v>GBp</v>
        <stp/>
        <stp>##V3_BDPV12</stp>
        <stp>BT/A LN Equity</stp>
        <stp>CRNCY</stp>
        <stp>[Crispin Spreadsheet.xlsx]Portfolio!R424C4</stp>
        <tr r="D424" s="2"/>
      </tp>
      <tp>
        <v>51.74</v>
        <stp/>
        <stp>##V3_BDPV12</stp>
        <stp>NHY NO Equity</stp>
        <stp>PX_YEST_CLOSE</stp>
        <stp>[Crispin Spreadsheet.xlsx]Portfolio!R310C6</stp>
        <tr r="F310" s="2"/>
      </tp>
      <tp>
        <v>1.669</v>
        <stp/>
        <stp>##V3_BDPV12</stp>
        <stp>SAB SQ Equity</stp>
        <stp>PX_YEST_CLOSE</stp>
        <stp>[Crispin Spreadsheet.xlsx]Portfolio!R340C6</stp>
        <tr r="F340" s="2"/>
      </tp>
      <tp>
        <v>45.93</v>
        <stp/>
        <stp>##V3_BDPV12</stp>
        <stp>GLE FP Equity</stp>
        <stp>PX_YEST_CLOSE</stp>
        <stp>[Crispin Spreadsheet.xlsx]Portfolio!R120C6</stp>
        <tr r="F120" s="2"/>
      </tp>
      <tp>
        <v>287.02</v>
        <stp/>
        <stp>##V3_BDPV12</stp>
        <stp>TDG US Equity</stp>
        <stp>PX_YEST_CLOSE</stp>
        <stp>[Crispin Spreadsheet.xlsx]Portfolio!R690C6</stp>
        <tr r="F690" s="2"/>
      </tp>
      <tp>
        <v>142.55000000000001</v>
        <stp/>
        <stp>##V3_BDPV12</stp>
        <stp>CNA LN Equity</stp>
        <stp>LAST_PRICE</stp>
        <stp>[Crispin Spreadsheet.xlsx]Portfolio!R433C7</stp>
        <tr r="G433" s="2"/>
      </tp>
      <tp>
        <v>930.6</v>
        <stp/>
        <stp>##V3_BDPV12</stp>
        <stp>III LN Equity</stp>
        <stp>LAST_PRICE</stp>
        <stp>[Crispin Spreadsheet.xlsx]Portfolio!R399C7</stp>
        <tr r="G399" s="2"/>
      </tp>
      <tp>
        <v>26.92</v>
        <stp/>
        <stp>##V3_BDPV12</stp>
        <stp>DEB LN Equity</stp>
        <stp>LAST_PRICE</stp>
        <stp>[Crispin Spreadsheet.xlsx]Portfolio!R444C7</stp>
        <tr r="G444" s="2"/>
      </tp>
      <tp>
        <v>264.39999999999998</v>
        <stp/>
        <stp>##V3_BDPV12</stp>
        <stp>GFS LN Equity</stp>
        <stp>LAST_PRICE</stp>
        <stp>[Crispin Spreadsheet.xlsx]Portfolio!R457C7</stp>
        <tr r="G457" s="2"/>
      </tp>
      <tp>
        <v>17.193999999999999</v>
        <stp/>
        <stp>##V3_BDPV12</stp>
        <stp>FCA IM Equity</stp>
        <stp>LAST_PRICE</stp>
        <stp>[Crispin Spreadsheet.xlsx]Portfolio!R223C7</stp>
        <tr r="G223" s="2"/>
      </tp>
      <tp>
        <v>14.27</v>
        <stp/>
        <stp>##V3_BDPV12</stp>
        <stp>ACE IM Equity</stp>
        <stp>LAST_PRICE</stp>
        <stp>[Crispin Spreadsheet.xlsx]Portfolio!R214C7</stp>
        <tr r="G214" s="2"/>
      </tp>
      <tp>
        <v>628.4</v>
        <stp/>
        <stp>##V3_BDPV12</stp>
        <stp>IAG LN Equity</stp>
        <stp>LAST_PRICE</stp>
        <stp>[Crispin Spreadsheet.xlsx]Portfolio!R479C7</stp>
        <tr r="G479" s="2"/>
      </tp>
      <tp>
        <v>133.05000000000001</v>
        <stp/>
        <stp>##V3_BDPV12</stp>
        <stp>ACA LN Equity</stp>
        <stp>LAST_PRICE</stp>
        <stp>[Crispin Spreadsheet.xlsx]Portfolio!R401C7</stp>
        <tr r="G401" s="2"/>
      </tp>
      <tp>
        <v>2.5489999999999999</v>
        <stp/>
        <stp>##V3_BDPV12</stp>
        <stp>KPN NA Equity</stp>
        <stp>LAST_PRICE</stp>
        <stp>[Crispin Spreadsheet.xlsx]Portfolio!R299C7</stp>
        <tr r="G299" s="2"/>
      </tp>
      <tp>
        <v>56.933599999999998</v>
        <stp/>
        <stp>##V3_BDPV12</stp>
        <stp>USDRUB Curncy</stp>
        <stp>LAST_PRICE</stp>
        <stp>[Crispin Spreadsheet.xlsx]Portfolio!R798C7</stp>
        <tr r="G798" s="2"/>
      </tp>
      <tp>
        <v>383.1</v>
        <stp/>
        <stp>##V3_BDPV12</stp>
        <stp>KER FP Equity</stp>
        <stp>LAST_PRICE</stp>
        <stp>[Crispin Spreadsheet.xlsx]Portfolio!R101C7</stp>
        <tr r="G101" s="2"/>
      </tp>
      <tp>
        <v>29.52</v>
        <stp/>
        <stp>##V3_BDPV12</stp>
        <stp>PHM US Equity</stp>
        <stp>LAST_PRICE</stp>
        <stp>[Crispin Spreadsheet.xlsx]Portfolio!R679C7</stp>
        <tr r="G679" s="2"/>
      </tp>
      <tp>
        <v>33.76</v>
        <stp/>
        <stp>##V3_BDPV12</stp>
        <stp>FRO NO Equity</stp>
        <stp>LAST_PRICE</stp>
        <stp>[Crispin Spreadsheet.xlsx]Portfolio!R744C7</stp>
        <tr r="G744" s="2"/>
      </tp>
      <tp>
        <v>45.405000000000001</v>
        <stp/>
        <stp>##V3_BDPV12</stp>
        <stp>SGO FP Equity</stp>
        <stp>PX_YEST_CLOSE</stp>
        <stp>[Crispin Spreadsheet.xlsx]Portfolio!R88C6</stp>
        <tr r="F88" s="2"/>
      </tp>
      <tp t="s">
        <v>EUR</v>
        <stp/>
        <stp>##V3_BDPV12</stp>
        <stp>COLR BB Equity</stp>
        <stp>CRNCY</stp>
        <stp>[Crispin Spreadsheet.xlsx]Portfolio!R32C4</stp>
        <tr r="D32" s="2"/>
      </tp>
      <tp t="s">
        <v>CAD</v>
        <stp/>
        <stp>##V3_BDPV12</stp>
        <stp>AEM CN Equity</stp>
        <stp>CRNCY</stp>
        <stp>[Crispin Spreadsheet.xlsx]Portfolio!R43C4</stp>
        <tr r="D43" s="2"/>
      </tp>
      <tp>
        <v>102.4</v>
        <stp/>
        <stp>##V3_BDPV12</stp>
        <stp>GETIB SS Equity</stp>
        <stp>PX_YEST_CLOSE</stp>
        <stp>[Crispin Spreadsheet.xlsx]Portfolio!R357C6</stp>
        <tr r="F357" s="2"/>
      </tp>
      <tp>
        <v>485.2</v>
        <stp/>
        <stp>##V3_BDPV12</stp>
        <stp>HEXAB SS Equity</stp>
        <stp>PX_YEST_CLOSE</stp>
        <stp>[Crispin Spreadsheet.xlsx]Portfolio!R747C6</stp>
        <tr r="F747" s="2"/>
      </tp>
      <tp>
        <v>149.85</v>
        <stp/>
        <stp>##V3_BDPV12</stp>
        <stp>KNIN SW Equity</stp>
        <stp>LAST_PRICE</stp>
        <stp>[Crispin Spreadsheet.xlsx]Portfolio!R380C7</stp>
        <tr r="G380" s="2"/>
      </tp>
      <tp>
        <v>1232</v>
        <stp/>
        <stp>##V3_BDPV12</stp>
        <stp>ALIV SS Equity</stp>
        <stp>LAST_PRICE</stp>
        <stp>[Crispin Spreadsheet.xlsx]Portfolio!R352C7</stp>
        <tr r="G352" s="2"/>
      </tp>
      <tp>
        <v>0.03</v>
        <stp/>
        <stp>##V3_BDPV12</stp>
        <stp>TSTR LN Equity</stp>
        <stp>LAST_PRICE</stp>
        <stp>[Crispin Spreadsheet.xlsx]Portfolio!R572C7</stp>
        <tr r="G572" s="2"/>
      </tp>
      <tp>
        <v>169.7</v>
        <stp/>
        <stp>##V3_BDPV12</stp>
        <stp>SKFB SS Equity</stp>
        <stp>LAST_PRICE</stp>
        <stp>[Crispin Spreadsheet.xlsx]Portfolio!R365C7</stp>
        <tr r="G365" s="2"/>
      </tp>
      <tp>
        <v>116.1</v>
        <stp/>
        <stp>##V3_BDPV12</stp>
        <stp>SUBC NO Equity</stp>
        <stp>LAST_PRICE</stp>
        <stp>[Crispin Spreadsheet.xlsx]Portfolio!R316C7</stp>
        <tr r="G316" s="2"/>
      </tp>
      <tp>
        <v>1.58266</v>
        <stp/>
        <stp>##V3_BDPV12</stp>
        <stp>EURAUD Curncy</stp>
        <stp>PX_YEST_CLOSE</stp>
        <stp>[Crispin Spreadsheet.xlsx]Portfolio!R20C30</stp>
        <tr r="AD20" s="2"/>
      </tp>
      <tp>
        <v>1.58266</v>
        <stp/>
        <stp>##V3_BDPV12</stp>
        <stp>EURAUD Curncy</stp>
        <stp>PX_YEST_CLOSE</stp>
        <stp>[Crispin Spreadsheet.xlsx]Portfolio!R21C30</stp>
        <tr r="AD21" s="2"/>
      </tp>
      <tp>
        <v>1.58266</v>
        <stp/>
        <stp>##V3_BDPV12</stp>
        <stp>EURAUD Curncy</stp>
        <stp>PX_YEST_CLOSE</stp>
        <stp>[Crispin Spreadsheet.xlsx]Portfolio!R22C30</stp>
        <tr r="AD22" s="2"/>
      </tp>
      <tp>
        <v>1.58266</v>
        <stp/>
        <stp>##V3_BDPV12</stp>
        <stp>EURAUD Curncy</stp>
        <stp>PX_YEST_CLOSE</stp>
        <stp>[Crispin Spreadsheet.xlsx]Portfolio!R23C30</stp>
        <tr r="AD23" s="2"/>
      </tp>
      <tp>
        <v>1.58266</v>
        <stp/>
        <stp>##V3_BDPV12</stp>
        <stp>EURAUD Curncy</stp>
        <stp>PX_YEST_CLOSE</stp>
        <stp>[Crispin Spreadsheet.xlsx]Portfolio!R10C30</stp>
        <tr r="AD10" s="2"/>
      </tp>
      <tp>
        <v>1.58266</v>
        <stp/>
        <stp>##V3_BDPV12</stp>
        <stp>EURAUD Curncy</stp>
        <stp>PX_YEST_CLOSE</stp>
        <stp>[Crispin Spreadsheet.xlsx]Portfolio!R11C30</stp>
        <tr r="AD11" s="2"/>
      </tp>
      <tp>
        <v>1.58266</v>
        <stp/>
        <stp>##V3_BDPV12</stp>
        <stp>EURAUD Curncy</stp>
        <stp>PX_YEST_CLOSE</stp>
        <stp>[Crispin Spreadsheet.xlsx]Portfolio!R12C30</stp>
        <tr r="AD12" s="2"/>
      </tp>
      <tp>
        <v>1.58266</v>
        <stp/>
        <stp>##V3_BDPV12</stp>
        <stp>EURAUD Curncy</stp>
        <stp>PX_YEST_CLOSE</stp>
        <stp>[Crispin Spreadsheet.xlsx]Portfolio!R13C30</stp>
        <tr r="AD13" s="2"/>
      </tp>
      <tp>
        <v>1.58266</v>
        <stp/>
        <stp>##V3_BDPV12</stp>
        <stp>EURAUD Curncy</stp>
        <stp>PX_YEST_CLOSE</stp>
        <stp>[Crispin Spreadsheet.xlsx]Portfolio!R14C30</stp>
        <tr r="AD14" s="2"/>
      </tp>
      <tp>
        <v>1.58266</v>
        <stp/>
        <stp>##V3_BDPV12</stp>
        <stp>EURAUD Curncy</stp>
        <stp>PX_YEST_CLOSE</stp>
        <stp>[Crispin Spreadsheet.xlsx]Portfolio!R15C30</stp>
        <tr r="AD15" s="2"/>
      </tp>
      <tp>
        <v>1.58266</v>
        <stp/>
        <stp>##V3_BDPV12</stp>
        <stp>EURAUD Curncy</stp>
        <stp>PX_YEST_CLOSE</stp>
        <stp>[Crispin Spreadsheet.xlsx]Portfolio!R16C30</stp>
        <tr r="AD16" s="2"/>
      </tp>
      <tp>
        <v>1.58266</v>
        <stp/>
        <stp>##V3_BDPV12</stp>
        <stp>EURAUD Curncy</stp>
        <stp>PX_YEST_CLOSE</stp>
        <stp>[Crispin Spreadsheet.xlsx]Portfolio!R17C30</stp>
        <tr r="AD17" s="2"/>
      </tp>
      <tp>
        <v>1.58266</v>
        <stp/>
        <stp>##V3_BDPV12</stp>
        <stp>EURAUD Curncy</stp>
        <stp>PX_YEST_CLOSE</stp>
        <stp>[Crispin Spreadsheet.xlsx]Portfolio!R18C30</stp>
        <tr r="AD18" s="2"/>
      </tp>
      <tp>
        <v>1.58266</v>
        <stp/>
        <stp>##V3_BDPV12</stp>
        <stp>EURAUD Curncy</stp>
        <stp>PX_YEST_CLOSE</stp>
        <stp>[Crispin Spreadsheet.xlsx]Portfolio!R19C30</stp>
        <tr r="AD19" s="2"/>
      </tp>
      <tp>
        <v>30.58</v>
        <stp/>
        <stp>##V3_BDPV12</stp>
        <stp>UNVR US Equity</stp>
        <stp>LAST_PRICE</stp>
        <stp>[Crispin Spreadsheet.xlsx]Portfolio!R696C7</stp>
        <tr r="G696" s="2"/>
      </tp>
      <tp>
        <v>65.400000000000006</v>
        <stp/>
        <stp>##V3_BDPV12</stp>
        <stp>TUNG LN Equity</stp>
        <stp>LAST_PRICE</stp>
        <stp>[Crispin Spreadsheet.xlsx]Portfolio!R574C7</stp>
        <tr r="G574" s="2"/>
      </tp>
      <tp>
        <v>264.3</v>
        <stp/>
        <stp>##V3_BDPV12</stp>
        <stp>RTO LN Equity</stp>
        <stp>PX_YEST_CLOSE</stp>
        <stp>[Crispin Spreadsheet.xlsx]Portfolio!R533C6</stp>
        <tr r="F533" s="2"/>
      </tp>
      <tp>
        <v>67.459999999999994</v>
        <stp/>
        <stp>##V3_BDPV12</stp>
        <stp>KHC US Equity</stp>
        <stp>PX_YEST_CLOSE</stp>
        <stp>[Crispin Spreadsheet.xlsx]Portfolio!R753C6</stp>
        <tr r="F753" s="2"/>
      </tp>
      <tp>
        <v>1344</v>
        <stp/>
        <stp>##V3_BDPV12</stp>
        <stp>SKY LN Equity</stp>
        <stp>PX_YEST_CLOSE</stp>
        <stp>[Crispin Spreadsheet.xlsx]Portfolio!R553C6</stp>
        <tr r="F553" s="2"/>
      </tp>
      <tp>
        <v>39.1</v>
        <stp/>
        <stp>##V3_BDPV12</stp>
        <stp>PFD LN Equity</stp>
        <stp>PX_YEST_CLOSE</stp>
        <stp>[Crispin Spreadsheet.xlsx]Portfolio!R523C6</stp>
        <tr r="F523" s="2"/>
      </tp>
      <tp t="s">
        <v>EUR</v>
        <stp/>
        <stp>##V3_BDPV12</stp>
        <stp>BMPS IM Equity</stp>
        <stp>CRNCY</stp>
        <stp>[Crispin Spreadsheet.xlsx]Portfolio!R217C4</stp>
        <tr r="D217" s="2"/>
      </tp>
      <tp>
        <v>186.2</v>
        <stp/>
        <stp>##V3_BDPV12</stp>
        <stp>TLW LN Equity</stp>
        <stp>PX_YEST_CLOSE</stp>
        <stp>[Crispin Spreadsheet.xlsx]Portfolio!R573C6</stp>
        <tr r="F573" s="2"/>
      </tp>
      <tp>
        <v>25.645</v>
        <stp/>
        <stp>##V3_BDPV12</stp>
        <stp>RDSA NA Equity</stp>
        <stp>PX_YEST_CLOSE</stp>
        <stp>[Crispin Spreadsheet.xlsx]Portfolio!R302C6</stp>
        <tr r="F302" s="2"/>
      </tp>
      <tp>
        <v>1.99</v>
        <stp/>
        <stp>##V3_BDPV12</stp>
        <stp>SDRL NO Equity</stp>
        <stp>PX_YEST_CLOSE</stp>
        <stp>[Crispin Spreadsheet.xlsx]Portfolio!R313C6</stp>
        <tr r="F313" s="2"/>
      </tp>
      <tp t="s">
        <v>GBp</v>
        <stp/>
        <stp>##V3_BDPV12</stp>
        <stp>CLNR LN Equity</stp>
        <stp>CRNCY</stp>
        <stp>[Crispin Spreadsheet.xlsx]Portfolio!R436C4</stp>
        <tr r="D436" s="2"/>
      </tp>
      <tp>
        <v>41.14</v>
        <stp/>
        <stp>##V3_BDPV12</stp>
        <stp>WKL NA Equity</stp>
        <stp>PX_YEST_CLOSE</stp>
        <stp>[Crispin Spreadsheet.xlsx]Portfolio!R303C6</stp>
        <tr r="F303" s="2"/>
      </tp>
      <tp>
        <v>58.66</v>
        <stp/>
        <stp>##V3_BDPV12</stp>
        <stp>LEN US Equity</stp>
        <stp>PX_YEST_CLOSE</stp>
        <stp>[Crispin Spreadsheet.xlsx]Portfolio!R653C6</stp>
        <tr r="F653" s="2"/>
      </tp>
      <tp t="s">
        <v>GBp</v>
        <stp/>
        <stp>##V3_BDPV12</stp>
        <stp>DMGT LN Equity</stp>
        <stp>CRNCY</stp>
        <stp>[Crispin Spreadsheet.xlsx]Portfolio!R441C4</stp>
        <tr r="D441" s="2"/>
      </tp>
      <tp>
        <v>126.36</v>
        <stp/>
        <stp>##V3_BDPV12</stp>
        <stp>CRM US Equity</stp>
        <stp>PX_YEST_CLOSE</stp>
        <stp>[Crispin Spreadsheet.xlsx]Portfolio!R683C6</stp>
        <tr r="F683" s="2"/>
      </tp>
      <tp>
        <v>17.375</v>
        <stp/>
        <stp>##V3_BDPV12</stp>
        <stp>ELE SQ Equity</stp>
        <stp>PX_YEST_CLOSE</stp>
        <stp>[Crispin Spreadsheet.xlsx]Portfolio!R343C6</stp>
        <tr r="F343" s="2"/>
      </tp>
      <tp>
        <v>28.32</v>
        <stp/>
        <stp>##V3_BDPV12</stp>
        <stp>PSM GY Equity</stp>
        <stp>PX_YEST_CLOSE</stp>
        <stp>[Crispin Spreadsheet.xlsx]Portfolio!R163C6</stp>
        <tr r="F163" s="2"/>
      </tp>
      <tp>
        <v>22.19</v>
        <stp/>
        <stp>##V3_BDPV12</stp>
        <stp>BFR US Equity</stp>
        <stp>PX_YEST_CLOSE</stp>
        <stp>[Crispin Spreadsheet.xlsx]Portfolio!R603C6</stp>
        <tr r="F603" s="2"/>
      </tp>
      <tp>
        <v>15.03</v>
        <stp/>
        <stp>##V3_BDPV12</stp>
        <stp>SZU GY Equity</stp>
        <stp>PX_YEST_CLOSE</stp>
        <stp>[Crispin Spreadsheet.xlsx]Portfolio!R173C6</stp>
        <tr r="F173" s="2"/>
      </tp>
      <tp>
        <v>31.38</v>
        <stp/>
        <stp>##V3_BDPV12</stp>
        <stp>PHIA NA Equity</stp>
        <stp>PX_YEST_CLOSE</stp>
        <stp>[Crispin Spreadsheet.xlsx]Portfolio!R300C6</stp>
        <tr r="F300" s="2"/>
      </tp>
      <tp>
        <v>64.08</v>
        <stp/>
        <stp>##V3_BDPV12</stp>
        <stp>SAN FP Equity</stp>
        <stp>PX_YEST_CLOSE</stp>
        <stp>[Crispin Spreadsheet.xlsx]Portfolio!R113C6</stp>
        <tr r="F113" s="2"/>
      </tp>
      <tp>
        <v>11.26</v>
        <stp/>
        <stp>##V3_BDPV12</stp>
        <stp>TFI FP Equity</stp>
        <stp>PX_YEST_CLOSE</stp>
        <stp>[Crispin Spreadsheet.xlsx]Portfolio!R123C6</stp>
        <tr r="F123" s="2"/>
      </tp>
      <tp>
        <v>3880</v>
        <stp/>
        <stp>##V3_BDPV12</stp>
        <stp>ULVR LN Equity</stp>
        <stp>PX_YEST_CLOSE</stp>
        <stp>[Crispin Spreadsheet.xlsx]Portfolio!R575C6</stp>
        <tr r="F575" s="2"/>
      </tp>
      <tp>
        <v>101.95</v>
        <stp/>
        <stp>##V3_BDPV12</stp>
        <stp>EXP US Equity</stp>
        <stp>PX_YEST_CLOSE</stp>
        <stp>[Crispin Spreadsheet.xlsx]Portfolio!R623C6</stp>
        <tr r="F623" s="2"/>
      </tp>
      <tp>
        <v>48.71</v>
        <stp/>
        <stp>##V3_BDPV12</stp>
        <stp>EEM US Equity</stp>
        <stp>PX_YEST_CLOSE</stp>
        <stp>[Crispin Spreadsheet.xlsx]Portfolio!R643C6</stp>
        <tr r="F643" s="2"/>
      </tp>
      <tp t="s">
        <v>EUR</v>
        <stp/>
        <stp>##V3_BDPV12</stp>
        <stp>BOSS GY Equity</stp>
        <stp>CRNCY</stp>
        <stp>[Crispin Spreadsheet.xlsx]Portfolio!R157C4</stp>
        <tr r="D157" s="2"/>
      </tp>
      <tp t="s">
        <v>EUR</v>
        <stp/>
        <stp>##V3_BDPV12</stp>
        <stp>EOAN GY Equity</stp>
        <stp>CRNCY</stp>
        <stp>[Crispin Spreadsheet.xlsx]Portfolio!R150C4</stp>
        <tr r="D150" s="2"/>
      </tp>
      <tp t="s">
        <v>GBp</v>
        <stp/>
        <stp>##V3_BDPV12</stp>
        <stp>FERG LN Equity</stp>
        <stp>CRNCY</stp>
        <stp>[Crispin Spreadsheet.xlsx]Portfolio!R583C4</stp>
        <tr r="D583" s="2"/>
      </tp>
      <tp>
        <v>585.4</v>
        <stp/>
        <stp>##V3_BDPV12</stp>
        <stp>BA/ LN Equity</stp>
        <stp>PX_YEST_CLOSE</stp>
        <stp>[Crispin Spreadsheet.xlsx]Portfolio!R413C6</stp>
        <tr r="F413" s="2"/>
      </tp>
      <tp t="s">
        <v>USD</v>
        <stp/>
        <stp>##V3_BDPV12</stp>
        <stp>MCHP US Equity</stp>
        <stp>CRNCY</stp>
        <stp>[Crispin Spreadsheet.xlsx]Portfolio!R758C4</stp>
        <tr r="D758" s="2"/>
      </tp>
      <tp>
        <v>17.254000000000001</v>
        <stp/>
        <stp>##V3_BDPV12</stp>
        <stp>FCA IM Equity</stp>
        <stp>PX_YEST_CLOSE</stp>
        <stp>[Crispin Spreadsheet.xlsx]Portfolio!R223C6</stp>
        <tr r="F223" s="2"/>
      </tp>
      <tp>
        <v>141.65</v>
        <stp/>
        <stp>##V3_BDPV12</stp>
        <stp>CNA LN Equity</stp>
        <stp>PX_YEST_CLOSE</stp>
        <stp>[Crispin Spreadsheet.xlsx]Portfolio!R433C6</stp>
        <tr r="F433" s="2"/>
      </tp>
      <tp t="s">
        <v>CHF</v>
        <stp/>
        <stp>##V3_BDPV12</stp>
        <stp>ADEN SW Equity</stp>
        <stp>CRNCY</stp>
        <stp>[Crispin Spreadsheet.xlsx]Portfolio!R374C4</stp>
        <tr r="D374" s="2"/>
      </tp>
      <tp>
        <v>710</v>
        <stp/>
        <stp>##V3_BDPV12</stp>
        <stp>AGK LN Equity</stp>
        <stp>PX_YEST_CLOSE</stp>
        <stp>[Crispin Spreadsheet.xlsx]Portfolio!R403C6</stp>
        <tr r="F403" s="2"/>
      </tp>
      <tp>
        <v>350</v>
        <stp/>
        <stp>##V3_BDPV12</stp>
        <stp>STVG LN Equity</stp>
        <stp>PX_YEST_CLOSE</stp>
        <stp>[Crispin Spreadsheet.xlsx]Portfolio!R563C6</stp>
        <tr r="F563" s="2"/>
      </tp>
      <tp>
        <v>65.3</v>
        <stp/>
        <stp>##V3_BDPV12</stp>
        <stp>TUNG LN Equity</stp>
        <stp>PX_YEST_CLOSE</stp>
        <stp>[Crispin Spreadsheet.xlsx]Portfolio!R574C6</stp>
        <tr r="F574" s="2"/>
      </tp>
      <tp>
        <v>6790</v>
        <stp/>
        <stp>##V3_BDPV12</stp>
        <stp>DCC LN Equity</stp>
        <stp>PX_YEST_CLOSE</stp>
        <stp>[Crispin Spreadsheet.xlsx]Portfolio!R443C6</stp>
        <tr r="F443" s="2"/>
      </tp>
      <tp>
        <v>166.5</v>
        <stp/>
        <stp>##V3_BDPV12</stp>
        <stp>EMG LN Equity</stp>
        <stp>PX_YEST_CLOSE</stp>
        <stp>[Crispin Spreadsheet.xlsx]Portfolio!R503C6</stp>
        <tr r="F503" s="2"/>
      </tp>
      <tp>
        <v>396</v>
        <stp/>
        <stp>##V3_BDPV12</stp>
        <stp>UHR SW Equity</stp>
        <stp>PX_YEST_CLOSE</stp>
        <stp>[Crispin Spreadsheet.xlsx]Portfolio!R773C6</stp>
        <tr r="F773" s="2"/>
      </tp>
      <tp>
        <v>519.20000000000005</v>
        <stp/>
        <stp>##V3_BDPV12</stp>
        <stp>JUP LN Equity</stp>
        <stp>PX_YEST_CLOSE</stp>
        <stp>[Crispin Spreadsheet.xlsx]Portfolio!R493C6</stp>
        <tr r="F493" s="2"/>
      </tp>
      <tp>
        <v>339.5</v>
        <stp/>
        <stp>##V3_BDPV12</stp>
        <stp>HSP LN Equity</stp>
        <stp>PX_YEST_CLOSE</stp>
        <stp>[Crispin Spreadsheet.xlsx]Portfolio!R463C6</stp>
        <tr r="F463" s="2"/>
      </tp>
      <tp>
        <v>87.42</v>
        <stp/>
        <stp>##V3_BDPV12</stp>
        <stp>BEI GY Equity</stp>
        <stp>PX_YEST_CLOSE</stp>
        <stp>[Crispin Spreadsheet.xlsx]Portfolio!R143C6</stp>
        <tr r="F143" s="2"/>
      </tp>
      <tp t="s">
        <v>EUR</v>
        <stp/>
        <stp>##V3_BDPV12</stp>
        <stp>ASML NA Equity</stp>
        <stp>CRNCY</stp>
        <stp>[Crispin Spreadsheet.xlsx]Portfolio!R294C4</stp>
        <tr r="D294" s="2"/>
      </tp>
      <tp>
        <v>87.74</v>
        <stp/>
        <stp>##V3_BDPV12</stp>
        <stp>WMT US Equity</stp>
        <stp>PX_YEST_CLOSE</stp>
        <stp>[Crispin Spreadsheet.xlsx]Portfolio!R783C6</stp>
        <tr r="F783" s="2"/>
      </tp>
      <tp t="s">
        <v>USD</v>
        <stp/>
        <stp>##V3_BDPV12</stp>
        <stp>COTY US Equity</stp>
        <stp>CRNCY</stp>
        <stp>[Crispin Spreadsheet.xlsx]Portfolio!R616C4</stp>
        <tr r="D616" s="2"/>
      </tp>
      <tp>
        <v>82.02</v>
        <stp/>
        <stp>##V3_BDPV12</stp>
        <stp>RGLD US Equity</stp>
        <stp>PX_YEST_CLOSE</stp>
        <stp>[Crispin Spreadsheet.xlsx]Portfolio!R682C6</stp>
        <tr r="F682" s="2"/>
      </tp>
      <tp>
        <v>49.95</v>
        <stp/>
        <stp>##V3_BDPV12</stp>
        <stp>TUP US Equity</stp>
        <stp>PX_YEST_CLOSE</stp>
        <stp>[Crispin Spreadsheet.xlsx]Portfolio!R693C6</stp>
        <tr r="F693" s="2"/>
      </tp>
      <tp>
        <v>1294</v>
        <stp/>
        <stp>##V3_BDPV12</stp>
        <stp>JLT LN Equity</stp>
        <stp>LAST_PRICE</stp>
        <stp>[Crispin Spreadsheet.xlsx]Portfolio!R489C7</stp>
        <tr r="G489" s="2"/>
      </tp>
      <tp>
        <v>331.1</v>
        <stp/>
        <stp>##V3_BDPV12</stp>
        <stp>DOM LN Equity</stp>
        <stp>LAST_PRICE</stp>
        <stp>[Crispin Spreadsheet.xlsx]Portfolio!R447C7</stp>
        <tr r="G447" s="2"/>
      </tp>
      <tp>
        <v>1906</v>
        <stp/>
        <stp>##V3_BDPV12</stp>
        <stp>ADM LN Equity</stp>
        <stp>LAST_PRICE</stp>
        <stp>[Crispin Spreadsheet.xlsx]Portfolio!R402C7</stp>
        <tr r="G402" s="2"/>
      </tp>
      <tp>
        <v>3.68</v>
        <stp/>
        <stp>##V3_BDPV12</stp>
        <stp>ART GY Equity</stp>
        <stp>LAST_PRICE</stp>
        <stp>[Crispin Spreadsheet.xlsx]Portfolio!R139C7</stp>
        <tr r="G139" s="2"/>
      </tp>
      <tp>
        <v>85.65</v>
        <stp/>
        <stp>##V3_BDPV12</stp>
        <stp>FGP LN Equity</stp>
        <stp>LAST_PRICE</stp>
        <stp>[Crispin Spreadsheet.xlsx]Portfolio!R455C7</stp>
        <tr r="G455" s="2"/>
      </tp>
      <tp>
        <v>49.01</v>
        <stp/>
        <stp>##V3_BDPV12</stp>
        <stp>VZ US Equity</stp>
        <stp>LAST_PRICE</stp>
        <stp>[Crispin Spreadsheet.xlsx]Portfolio!R698C7</stp>
        <tr r="G698" s="2"/>
      </tp>
      <tp>
        <v>8.1010000000000009</v>
        <stp/>
        <stp>##V3_BDPV12</stp>
        <stp>TEF SQ Equity</stp>
        <stp>LAST_PRICE</stp>
        <stp>[Crispin Spreadsheet.xlsx]Portfolio!R348C7</stp>
        <tr r="G348" s="2"/>
      </tp>
      <tp>
        <v>9.44</v>
        <stp/>
        <stp>##V3_BDPV12</stp>
        <stp>RIG US Equity</stp>
        <stp>LAST_PRICE</stp>
        <stp>[Crispin Spreadsheet.xlsx]Portfolio!R778C7</stp>
        <tr r="G778" s="2"/>
      </tp>
      <tp>
        <v>514</v>
        <stp/>
        <stp>##V3_BDPV12</stp>
        <stp>AV/ LN Equity</stp>
        <stp>LAST_PRICE</stp>
        <stp>[Crispin Spreadsheet.xlsx]Portfolio!R412C7</stp>
        <tr r="G412" s="2"/>
      </tp>
      <tp>
        <v>168.45</v>
        <stp/>
        <stp>##V3_BDPV12</stp>
        <stp>CPI LN Equity</stp>
        <stp>LAST_PRICE</stp>
        <stp>[Crispin Spreadsheet.xlsx]Portfolio!R430C7</stp>
        <tr r="G430" s="2"/>
      </tp>
      <tp>
        <v>398.4</v>
        <stp/>
        <stp>##V3_BDPV12</stp>
        <stp>UHR SW Equity</stp>
        <stp>LAST_PRICE</stp>
        <stp>[Crispin Spreadsheet.xlsx]Portfolio!R389C7</stp>
        <tr r="G389" s="2"/>
      </tp>
      <tp>
        <v>2459</v>
        <stp/>
        <stp>##V3_BDPV12</stp>
        <stp>CRH LN Equity</stp>
        <stp>LAST_PRICE</stp>
        <stp>[Crispin Spreadsheet.xlsx]Portfolio!R440C7</stp>
        <tr r="G440" s="2"/>
      </tp>
      <tp t="s">
        <v>EUR</v>
        <stp/>
        <stp>##V3_BDPV12</stp>
        <stp>ALO FP Equity</stp>
        <stp>CRNCY</stp>
        <stp>[Crispin Spreadsheet.xlsx]Portfolio!R80C4</stp>
        <tr r="D80" s="2"/>
      </tp>
      <tp t="s">
        <v>EUR</v>
        <stp/>
        <stp>##V3_BDPV12</stp>
        <stp>RBI AV Equity</stp>
        <stp>CRNCY</stp>
        <stp>[Crispin Spreadsheet.xlsx]Portfolio!R26C4</stp>
        <tr r="D26" s="2"/>
      </tp>
      <tp>
        <v>16.14</v>
        <stp/>
        <stp>##V3_BDPV12</stp>
        <stp>656 HK Equity</stp>
        <stp>PX_YEST_CLOSE</stp>
        <stp>[Crispin Spreadsheet.xlsx]Portfolio!R192C6</stp>
        <tr r="F192" s="2"/>
      </tp>
      <tp>
        <v>9.15</v>
        <stp/>
        <stp>##V3_BDPV12</stp>
        <stp>GOGO US Equity</stp>
        <stp>LAST_PRICE</stp>
        <stp>[Crispin Spreadsheet.xlsx]Portfolio!R636C7</stp>
        <tr r="G636" s="2"/>
      </tp>
      <tp>
        <v>32.6</v>
        <stp/>
        <stp>##V3_BDPV12</stp>
        <stp>CLAB SS Equity</stp>
        <stp>LAST_PRICE</stp>
        <stp>[Crispin Spreadsheet.xlsx]Portfolio!R353C7</stp>
        <tr r="G353" s="2"/>
      </tp>
      <tp>
        <v>167.85</v>
        <stp/>
        <stp>##V3_BDPV12</stp>
        <stp>SKAB SS Equity</stp>
        <stp>LAST_PRICE</stp>
        <stp>[Crispin Spreadsheet.xlsx]Portfolio!R364C7</stp>
        <tr r="G364" s="2"/>
      </tp>
      <tp>
        <v>123.82</v>
        <stp/>
        <stp>##V3_BDPV12</stp>
        <stp>RACE US Equity</stp>
        <stp>LAST_PRICE</stp>
        <stp>[Crispin Spreadsheet.xlsx]Portfolio!R628C7</stp>
        <tr r="G628" s="2"/>
      </tp>
      <tp>
        <v>40.85</v>
        <stp/>
        <stp>##V3_BDPV12</stp>
        <stp>FIBK US Equity</stp>
        <stp>LAST_PRICE</stp>
        <stp>[Crispin Spreadsheet.xlsx]Portfolio!R630C7</stp>
        <tr r="G630" s="2"/>
      </tp>
      <tp>
        <v>490.2</v>
        <stp/>
        <stp>##V3_BDPV12</stp>
        <stp>HWDN LN Equity</stp>
        <stp>LAST_PRICE</stp>
        <stp>[Crispin Spreadsheet.xlsx]Portfolio!R467C7</stp>
        <tr r="G467" s="2"/>
      </tp>
      <tp>
        <v>401.8</v>
        <stp/>
        <stp>##V3_BDPV12</stp>
        <stp>ASHM LN Equity</stp>
        <stp>LAST_PRICE</stp>
        <stp>[Crispin Spreadsheet.xlsx]Portfolio!R733C7</stp>
        <tr r="G733" s="2"/>
      </tp>
      <tp>
        <v>19.32</v>
        <stp/>
        <stp>##V3_BDPV12</stp>
        <stp>COTY US Equity</stp>
        <stp>LAST_PRICE</stp>
        <stp>[Crispin Spreadsheet.xlsx]Portfolio!R616C7</stp>
        <tr r="G616" s="2"/>
      </tp>
      <tp>
        <v>40.200000000000003</v>
        <stp/>
        <stp>##V3_BDPV12</stp>
        <stp>APAM NA Equity</stp>
        <stp>LAST_PRICE</stp>
        <stp>[Crispin Spreadsheet.xlsx]Portfolio!R292C7</stp>
        <tr r="G292" s="2"/>
      </tp>
      <tp>
        <v>25.87</v>
        <stp/>
        <stp>##V3_BDPV12</stp>
        <stp>PGS NO Equity</stp>
        <stp>PX_YEST_CLOSE</stp>
        <stp>[Crispin Spreadsheet.xlsx]Portfolio!R312C6</stp>
        <tr r="F312" s="2"/>
      </tp>
      <tp>
        <v>17.75</v>
        <stp/>
        <stp>##V3_BDPV12</stp>
        <stp>RPT LN Equity</stp>
        <stp>PX_YEST_CLOSE</stp>
        <stp>[Crispin Spreadsheet.xlsx]Portfolio!R532C6</stp>
        <tr r="F532" s="2"/>
      </tp>
      <tp>
        <v>634.20000000000005</v>
        <stp/>
        <stp>##V3_BDPV12</stp>
        <stp>RSA LN Equity</stp>
        <stp>PX_YEST_CLOSE</stp>
        <stp>[Crispin Spreadsheet.xlsx]Portfolio!R542C6</stp>
        <tr r="F542" s="2"/>
      </tp>
      <tp>
        <v>3228.5</v>
        <stp/>
        <stp>##V3_BDPV12</stp>
        <stp>SHP LN Equity</stp>
        <stp>PX_YEST_CLOSE</stp>
        <stp>[Crispin Spreadsheet.xlsx]Portfolio!R552C6</stp>
        <tr r="F552" s="2"/>
      </tp>
      <tp t="s">
        <v>EUR</v>
        <stp/>
        <stp>##V3_BDPV12</stp>
        <stp>ENEL IM Equity</stp>
        <stp>CRNCY</stp>
        <stp>[Crispin Spreadsheet.xlsx]Portfolio!R221C4</stp>
        <tr r="D221" s="2"/>
      </tp>
      <tp>
        <v>107.8</v>
        <stp/>
        <stp>##V3_BDPV12</stp>
        <stp>TALK LN Equity</stp>
        <stp>PX_YEST_CLOSE</stp>
        <stp>[Crispin Spreadsheet.xlsx]Portfolio!R565C6</stp>
        <tr r="F565" s="2"/>
      </tp>
      <tp>
        <v>3.778</v>
        <stp/>
        <stp>##V3_BDPV12</stp>
        <stp>UBI IM Equity</stp>
        <stp>PX_YEST_CLOSE</stp>
        <stp>[Crispin Spreadsheet.xlsx]Portfolio!R232C6</stp>
        <tr r="F232" s="2"/>
      </tp>
      <tp>
        <v>156.21</v>
        <stp/>
        <stp>##V3_BDPV12</stp>
        <stp>IBM US Equity</stp>
        <stp>PX_YEST_CLOSE</stp>
        <stp>[Crispin Spreadsheet.xlsx]Portfolio!R642C6</stp>
        <tr r="F642" s="2"/>
      </tp>
      <tp>
        <v>122.95</v>
        <stp/>
        <stp>##V3_BDPV12</stp>
        <stp>MON US Equity</stp>
        <stp>PX_YEST_CLOSE</stp>
        <stp>[Crispin Spreadsheet.xlsx]Portfolio!R662C6</stp>
        <tr r="F662" s="2"/>
      </tp>
      <tp t="s">
        <v>GBp</v>
        <stp/>
        <stp>##V3_BDPV12</stp>
        <stp>LLOY LN Equity</stp>
        <stp>CRNCY</stp>
        <stp>[Crispin Spreadsheet.xlsx]Portfolio!R498C4</stp>
        <tr r="D498" s="2"/>
      </tp>
      <tp t="s">
        <v>CHF</v>
        <stp/>
        <stp>##V3_BDPV12</stp>
        <stp>CSGN SW Equity</stp>
        <stp>CRNCY</stp>
        <stp>[Crispin Spreadsheet.xlsx]Portfolio!R377C4</stp>
        <tr r="D377" s="2"/>
      </tp>
      <tp>
        <v>73.040000000000006</v>
        <stp/>
        <stp>##V3_BDPV12</stp>
        <stp>LVS US Equity</stp>
        <stp>PX_YEST_CLOSE</stp>
        <stp>[Crispin Spreadsheet.xlsx]Portfolio!R652C6</stp>
        <tr r="F652" s="2"/>
      </tp>
      <tp>
        <v>32.200000000000003</v>
        <stp/>
        <stp>##V3_BDPV12</stp>
        <stp>BAC US Equity</stp>
        <stp>PX_YEST_CLOSE</stp>
        <stp>[Crispin Spreadsheet.xlsx]Portfolio!R602C6</stp>
        <tr r="F602" s="2"/>
      </tp>
      <tp>
        <v>14.154999999999999</v>
        <stp/>
        <stp>##V3_BDPV12</stp>
        <stp>RXL FP Equity</stp>
        <stp>PX_YEST_CLOSE</stp>
        <stp>[Crispin Spreadsheet.xlsx]Portfolio!R112C6</stp>
        <tr r="F112" s="2"/>
      </tp>
      <tp>
        <v>153.5</v>
        <stp/>
        <stp>##V3_BDPV12</stp>
        <stp>AGN US Equity</stp>
        <stp>PX_YEST_CLOSE</stp>
        <stp>[Crispin Spreadsheet.xlsx]Portfolio!R592C6</stp>
        <tr r="F592" s="2"/>
      </tp>
      <tp>
        <v>43.2</v>
        <stp/>
        <stp>##V3_BDPV12</stp>
        <stp>SOW GY Equity</stp>
        <stp>PX_YEST_CLOSE</stp>
        <stp>[Crispin Spreadsheet.xlsx]Portfolio!R172C6</stp>
        <tr r="F172" s="2"/>
      </tp>
      <tp>
        <v>2.8330000000000002</v>
        <stp/>
        <stp>##V3_BDPV12</stp>
        <stp>EDP PL Equity</stp>
        <stp>PX_YEST_CLOSE</stp>
        <stp>[Crispin Spreadsheet.xlsx]Portfolio!R322C6</stp>
        <tr r="F322" s="2"/>
      </tp>
      <tp>
        <v>18.824999999999999</v>
        <stp/>
        <stp>##V3_BDPV12</stp>
        <stp>STM FP Equity</stp>
        <stp>PX_YEST_CLOSE</stp>
        <stp>[Crispin Spreadsheet.xlsx]Portfolio!R122C6</stp>
        <tr r="F122" s="2"/>
      </tp>
      <tp>
        <v>17.87</v>
        <stp/>
        <stp>##V3_BDPV12</stp>
        <stp>FCX US Equity</stp>
        <stp>PX_YEST_CLOSE</stp>
        <stp>[Crispin Spreadsheet.xlsx]Portfolio!R632C6</stp>
        <tr r="F632" s="2"/>
      </tp>
      <tp>
        <v>59.4</v>
        <stp/>
        <stp>##V3_BDPV12</stp>
        <stp>CPR LN Equity</stp>
        <stp>PX_YEST_CLOSE</stp>
        <stp>[Crispin Spreadsheet.xlsx]Portfolio!R432C6</stp>
        <tr r="F432" s="2"/>
      </tp>
      <tp>
        <v>13.513999999999999</v>
        <stp/>
        <stp>##V3_BDPV12</stp>
        <stp>ENI IM Equity</stp>
        <stp>PX_YEST_CLOSE</stp>
        <stp>[Crispin Spreadsheet.xlsx]Portfolio!R222C6</stp>
        <tr r="F222" s="2"/>
      </tp>
      <tp t="s">
        <v>USD</v>
        <stp/>
        <stp>##V3_BDPV12</stp>
        <stp>CACC US Equity</stp>
        <stp>CRNCY</stp>
        <stp>[Crispin Spreadsheet.xlsx]Portfolio!R617C4</stp>
        <tr r="D617" s="2"/>
      </tp>
      <tp>
        <v>1890</v>
        <stp/>
        <stp>##V3_BDPV12</stp>
        <stp>ADM LN Equity</stp>
        <stp>PX_YEST_CLOSE</stp>
        <stp>[Crispin Spreadsheet.xlsx]Portfolio!R402C6</stp>
        <tr r="F402" s="2"/>
      </tp>
      <tp>
        <v>508.6</v>
        <stp/>
        <stp>##V3_BDPV12</stp>
        <stp>AV/ LN Equity</stp>
        <stp>PX_YEST_CLOSE</stp>
        <stp>[Crispin Spreadsheet.xlsx]Portfolio!R412C6</stp>
        <tr r="F412" s="2"/>
      </tp>
      <tp>
        <v>778.2</v>
        <stp/>
        <stp>##V3_BDPV12</stp>
        <stp>STAN LN Equity</stp>
        <stp>PX_YEST_CLOSE</stp>
        <stp>[Crispin Spreadsheet.xlsx]Portfolio!R562C6</stp>
        <tr r="F562" s="2"/>
      </tp>
      <tp>
        <v>178.5</v>
        <stp/>
        <stp>##V3_BDPV12</stp>
        <stp>GNC LN Equity</stp>
        <stp>PX_YEST_CLOSE</stp>
        <stp>[Crispin Spreadsheet.xlsx]Portfolio!R462C6</stp>
        <tr r="F462" s="2"/>
      </tp>
      <tp>
        <v>24.17</v>
        <stp/>
        <stp>##V3_BDPV12</stp>
        <stp>MMB FP Equity</stp>
        <stp>PX_YEST_CLOSE</stp>
        <stp>[Crispin Spreadsheet.xlsx]Portfolio!R102C6</stp>
        <tr r="F102" s="2"/>
      </tp>
      <tp>
        <v>541.5</v>
        <stp/>
        <stp>##V3_BDPV12</stp>
        <stp>DCG LN Equity</stp>
        <stp>PX_YEST_CLOSE</stp>
        <stp>[Crispin Spreadsheet.xlsx]Portfolio!R442C6</stp>
        <tr r="F442" s="2"/>
      </tp>
      <tp>
        <v>613</v>
        <stp/>
        <stp>##V3_BDPV12</stp>
        <stp>ECM LN Equity</stp>
        <stp>PX_YEST_CLOSE</stp>
        <stp>[Crispin Spreadsheet.xlsx]Portfolio!R452C6</stp>
        <tr r="F452" s="2"/>
      </tp>
      <tp t="s">
        <v>GBp</v>
        <stp/>
        <stp>##V3_BDPV12</stp>
        <stp>BRBY LN Equity</stp>
        <stp>CRNCY</stp>
        <stp>[Crispin Spreadsheet.xlsx]Portfolio!R426C4</stp>
        <tr r="D426" s="2"/>
      </tp>
      <tp>
        <v>62.49</v>
        <stp/>
        <stp>##V3_BDPV12</stp>
        <stp>QCOM US Equity</stp>
        <stp>PX_YEST_CLOSE</stp>
        <stp>[Crispin Spreadsheet.xlsx]Portfolio!R680C6</stp>
        <tr r="F680" s="2"/>
      </tp>
      <tp>
        <v>1137</v>
        <stp/>
        <stp>##V3_BDPV12</stp>
        <stp>IMI LN Equity</stp>
        <stp>PX_YEST_CLOSE</stp>
        <stp>[Crispin Spreadsheet.xlsx]Portfolio!R472C6</stp>
        <tr r="F472" s="2"/>
      </tp>
      <tp>
        <v>84.86</v>
        <stp/>
        <stp>##V3_BDPV12</stp>
        <stp>BMW GY Equity</stp>
        <stp>PX_YEST_CLOSE</stp>
        <stp>[Crispin Spreadsheet.xlsx]Portfolio!R142C6</stp>
        <tr r="F142" s="2"/>
      </tp>
      <tp>
        <v>158.78</v>
        <stp/>
        <stp>##V3_BDPV12</stp>
        <stp>WHR US Equity</stp>
        <stp>PX_YEST_CLOSE</stp>
        <stp>[Crispin Spreadsheet.xlsx]Portfolio!R702C6</stp>
        <tr r="F702" s="2"/>
      </tp>
      <tp>
        <v>172</v>
        <stp/>
        <stp>##V3_BDPV12</stp>
        <stp>OBD LN Equity</stp>
        <stp>PX_YEST_CLOSE</stp>
        <stp>[Crispin Spreadsheet.xlsx]Portfolio!R512C6</stp>
        <tr r="F512" s="2"/>
      </tp>
      <tp>
        <v>10.58</v>
        <stp/>
        <stp>##V3_BDPV12</stp>
        <stp>EDF FP Equity</stp>
        <stp>PX_YEST_CLOSE</stp>
        <stp>[Crispin Spreadsheet.xlsx]Portfolio!R742C6</stp>
        <tr r="F742" s="2"/>
      </tp>
      <tp>
        <v>1224</v>
        <stp/>
        <stp>##V3_BDPV12</stp>
        <stp>SGL SJ Equity</stp>
        <stp>PX_YEST_CLOSE</stp>
        <stp>[Crispin Spreadsheet.xlsx]Portfolio!R332C6</stp>
        <tr r="F332" s="2"/>
      </tp>
      <tp>
        <v>18.86</v>
        <stp/>
        <stp>##V3_BDPV12</stp>
        <stp>GYC GY Equity</stp>
        <stp>PX_YEST_CLOSE</stp>
        <stp>[Crispin Spreadsheet.xlsx]Portfolio!R152C6</stp>
        <tr r="F152" s="2"/>
      </tp>
      <tp>
        <v>17.11</v>
        <stp/>
        <stp>##V3_BDPV12</stp>
        <stp>TUI1 GY Equity</stp>
        <stp>PX_YEST_CLOSE</stp>
        <stp>[Crispin Spreadsheet.xlsx]Portfolio!R175C6</stp>
        <tr r="F175" s="2"/>
      </tp>
      <tp>
        <v>149.19999999999999</v>
        <stp/>
        <stp>##V3_BDPV12</stp>
        <stp>SAND SS Equity</stp>
        <stp>PX_YEST_CLOSE</stp>
        <stp>[Crispin Spreadsheet.xlsx]Portfolio!R362C6</stp>
        <tr r="F362" s="2"/>
      </tp>
      <tp>
        <v>240.75</v>
        <stp/>
        <stp>##V3_BDPV12</stp>
        <stp>BT/A LN Equity</stp>
        <stp>LAST_PRICE</stp>
        <stp>[Crispin Spreadsheet.xlsx]Portfolio!R424C7</stp>
        <tr r="G424" s="2"/>
      </tp>
      <tp>
        <v>225.2</v>
        <stp/>
        <stp>##V3_BDPV12</stp>
        <stp>MRW LN Equity</stp>
        <stp>PX_YEST_CLOSE</stp>
        <stp>[Crispin Spreadsheet.xlsx]Portfolio!R582C6</stp>
        <tr r="F582" s="2"/>
      </tp>
      <tp>
        <v>14.15</v>
        <stp/>
        <stp>##V3_BDPV12</stp>
        <stp>ORA FP Equity</stp>
        <stp>LAST_PRICE</stp>
        <stp>[Crispin Spreadsheet.xlsx]Portfolio!R107C7</stp>
        <tr r="G107" s="2"/>
      </tp>
      <tp>
        <v>13.586</v>
        <stp/>
        <stp>##V3_BDPV12</stp>
        <stp>ENI IM Equity</stp>
        <stp>LAST_PRICE</stp>
        <stp>[Crispin Spreadsheet.xlsx]Portfolio!R222C7</stp>
        <tr r="G222" s="2"/>
      </tp>
      <tp>
        <v>5.63</v>
        <stp/>
        <stp>##V3_BDPV12</stp>
        <stp>AGN NA Equity</stp>
        <stp>LAST_PRICE</stp>
        <stp>[Crispin Spreadsheet.xlsx]Portfolio!R291C7</stp>
        <tr r="G291" s="2"/>
      </tp>
      <tp>
        <v>27.7</v>
        <stp/>
        <stp>##V3_BDPV12</stp>
        <stp>BGN IM Equity</stp>
        <stp>LAST_PRICE</stp>
        <stp>[Crispin Spreadsheet.xlsx]Portfolio!R215C7</stp>
        <tr r="G215" s="2"/>
      </tp>
      <tp>
        <v>707.4</v>
        <stp/>
        <stp>##V3_BDPV12</stp>
        <stp>AGK LN Equity</stp>
        <stp>LAST_PRICE</stp>
        <stp>[Crispin Spreadsheet.xlsx]Portfolio!R403C7</stp>
        <tr r="G403" s="2"/>
      </tp>
      <tp>
        <v>4719</v>
        <stp/>
        <stp>##V3_BDPV12</stp>
        <stp>CCL LN Equity</stp>
        <stp>LAST_PRICE</stp>
        <stp>[Crispin Spreadsheet.xlsx]Portfolio!R431C7</stp>
        <tr r="G431" s="2"/>
      </tp>
      <tp>
        <v>189.55</v>
        <stp/>
        <stp>##V3_BDPV12</stp>
        <stp>DC/ LN Equity</stp>
        <stp>LAST_PRICE</stp>
        <stp>[Crispin Spreadsheet.xlsx]Portfolio!R446C7</stp>
        <tr r="G446" s="2"/>
      </tp>
      <tp>
        <v>190.14</v>
        <stp/>
        <stp>##V3_BDPV12</stp>
        <stp>ALV GY Equity</stp>
        <stp>LAST_PRICE</stp>
        <stp>[Crispin Spreadsheet.xlsx]Portfolio!R138C7</stp>
        <tr r="G138" s="2"/>
      </tp>
      <tp>
        <v>9.9749999999999996</v>
        <stp/>
        <stp>##V3_BDPV12</stp>
        <stp>FTC LN Equity</stp>
        <stp>LAST_PRICE</stp>
        <stp>[Crispin Spreadsheet.xlsx]Portfolio!R454C7</stp>
        <tr r="G454" s="2"/>
      </tp>
      <tp>
        <v>475.35</v>
        <stp/>
        <stp>##V3_BDPV12</stp>
        <stp>BP/ LN Equity</stp>
        <stp>LAST_PRICE</stp>
        <stp>[Crispin Spreadsheet.xlsx]Portfolio!R420C7</stp>
        <tr r="G420" s="2"/>
      </tp>
      <tp>
        <v>1.2309000000000001</v>
        <stp/>
        <stp>##V3_BDPV12</stp>
        <stp>EURUSD Curncy</stp>
        <stp>LAST_PRICE</stp>
        <stp>[Crispin Spreadsheet.xlsx]Portfolio!R185C13</stp>
        <tr r="M185" s="2"/>
      </tp>
      <tp>
        <v>9.6488999999999994</v>
        <stp/>
        <stp>##V3_BDPV12</stp>
        <stp>EURHKD Curncy</stp>
        <stp>LAST_PRICE</stp>
        <stp>[Crispin Spreadsheet.xlsx]Portfolio!R196C13</stp>
        <tr r="M196" s="2"/>
      </tp>
      <tp>
        <v>9.6488999999999994</v>
        <stp/>
        <stp>##V3_BDPV12</stp>
        <stp>EURHKD Curncy</stp>
        <stp>LAST_PRICE</stp>
        <stp>[Crispin Spreadsheet.xlsx]Portfolio!R197C13</stp>
        <tr r="M197" s="2"/>
      </tp>
      <tp>
        <v>9.6488999999999994</v>
        <stp/>
        <stp>##V3_BDPV12</stp>
        <stp>EURHKD Curncy</stp>
        <stp>LAST_PRICE</stp>
        <stp>[Crispin Spreadsheet.xlsx]Portfolio!R194C13</stp>
        <tr r="M194" s="2"/>
      </tp>
      <tp>
        <v>9.6488999999999994</v>
        <stp/>
        <stp>##V3_BDPV12</stp>
        <stp>EURHKD Curncy</stp>
        <stp>LAST_PRICE</stp>
        <stp>[Crispin Spreadsheet.xlsx]Portfolio!R195C13</stp>
        <tr r="M195" s="2"/>
      </tp>
      <tp>
        <v>9.6488999999999994</v>
        <stp/>
        <stp>##V3_BDPV12</stp>
        <stp>EURHKD Curncy</stp>
        <stp>LAST_PRICE</stp>
        <stp>[Crispin Spreadsheet.xlsx]Portfolio!R192C13</stp>
        <tr r="M192" s="2"/>
      </tp>
      <tp>
        <v>9.6488999999999994</v>
        <stp/>
        <stp>##V3_BDPV12</stp>
        <stp>EURHKD Curncy</stp>
        <stp>LAST_PRICE</stp>
        <stp>[Crispin Spreadsheet.xlsx]Portfolio!R193C13</stp>
        <tr r="M193" s="2"/>
      </tp>
      <tp>
        <v>9.6488999999999994</v>
        <stp/>
        <stp>##V3_BDPV12</stp>
        <stp>EURHKD Curncy</stp>
        <stp>LAST_PRICE</stp>
        <stp>[Crispin Spreadsheet.xlsx]Portfolio!R190C13</stp>
        <tr r="M190" s="2"/>
      </tp>
      <tp>
        <v>9.6488999999999994</v>
        <stp/>
        <stp>##V3_BDPV12</stp>
        <stp>EURHKD Curncy</stp>
        <stp>LAST_PRICE</stp>
        <stp>[Crispin Spreadsheet.xlsx]Portfolio!R191C13</stp>
        <tr r="M191" s="2"/>
      </tp>
      <tp>
        <v>9.6488999999999994</v>
        <stp/>
        <stp>##V3_BDPV12</stp>
        <stp>EURHKD Curncy</stp>
        <stp>LAST_PRICE</stp>
        <stp>[Crispin Spreadsheet.xlsx]Portfolio!R198C13</stp>
        <tr r="M198" s="2"/>
      </tp>
      <tp>
        <v>9.6488999999999994</v>
        <stp/>
        <stp>##V3_BDPV12</stp>
        <stp>EURHKD Curncy</stp>
        <stp>LAST_PRICE</stp>
        <stp>[Crispin Spreadsheet.xlsx]Portfolio!R199C13</stp>
        <tr r="M199" s="2"/>
      </tp>
      <tp>
        <v>9.6488999999999994</v>
        <stp/>
        <stp>##V3_BDPV12</stp>
        <stp>EURHKD Curncy</stp>
        <stp>LAST_PRICE</stp>
        <stp>[Crispin Spreadsheet.xlsx]Portfolio!R188C13</stp>
        <tr r="M188" s="2"/>
      </tp>
      <tp>
        <v>9.6488999999999994</v>
        <stp/>
        <stp>##V3_BDPV12</stp>
        <stp>EURHKD Curncy</stp>
        <stp>LAST_PRICE</stp>
        <stp>[Crispin Spreadsheet.xlsx]Portfolio!R189C13</stp>
        <tr r="M189" s="2"/>
      </tp>
      <tp>
        <v>1.2309000000000001</v>
        <stp/>
        <stp>##V3_BDPV12</stp>
        <stp>EURUSD Curncy</stp>
        <stp>LAST_PRICE</stp>
        <stp>[Crispin Spreadsheet.xlsx]Portfolio!R325C13</stp>
        <tr r="M325" s="2"/>
      </tp>
      <tp>
        <v>1.6228</v>
        <stp/>
        <stp>##V3_BDPV12</stp>
        <stp>EURSGD Curncy</stp>
        <stp>LAST_PRICE</stp>
        <stp>[Crispin Spreadsheet.xlsx]Portfolio!R326C13</stp>
        <tr r="M326" s="2"/>
      </tp>
      <tp>
        <v>1.2309000000000001</v>
        <stp/>
        <stp>##V3_BDPV12</stp>
        <stp>EURUSD Curncy</stp>
        <stp>LAST_PRICE</stp>
        <stp>[Crispin Spreadsheet.xlsx]Portfolio!R209C13</stp>
        <tr r="M209" s="2"/>
      </tp>
      <tp>
        <v>1.2309000000000001</v>
        <stp/>
        <stp>##V3_BDPV12</stp>
        <stp>EURUSD Curncy</stp>
        <stp>LAST_PRICE</stp>
        <stp>[Crispin Spreadsheet.xlsx]Portfolio!R235C13</stp>
        <tr r="M235" s="2"/>
      </tp>
      <tp>
        <v>1.2309000000000001</v>
        <stp/>
        <stp>##V3_BDPV12</stp>
        <stp>EURUSD Curncy</stp>
        <stp>LAST_PRICE</stp>
        <stp>[Crispin Spreadsheet.xlsx]Portfolio!R249C13</stp>
        <tr r="M249" s="2"/>
      </tp>
      <tp>
        <v>1.2309000000000001</v>
        <stp/>
        <stp>##V3_BDPV12</stp>
        <stp>EURUSD Curncy</stp>
        <stp>LAST_PRICE</stp>
        <stp>[Crispin Spreadsheet.xlsx]Portfolio!R241C13</stp>
        <tr r="M241" s="2"/>
      </tp>
      <tp>
        <v>9.6488999999999994</v>
        <stp/>
        <stp>##V3_BDPV12</stp>
        <stp>EURHKD Curncy</stp>
        <stp>LAST_PRICE</stp>
        <stp>[Crispin Spreadsheet.xlsx]Portfolio!R200C13</stp>
        <tr r="M200" s="2"/>
      </tp>
      <tp t="s">
        <v>EUR</v>
        <stp/>
        <stp>##V3_BDPV12</stp>
        <stp>ABI BB Equity</stp>
        <stp>CRNCY</stp>
        <stp>[Crispin Spreadsheet.xlsx]Portfolio!R31C4</stp>
        <tr r="D31" s="2"/>
      </tp>
      <tp>
        <v>1.2309000000000001</v>
        <stp/>
        <stp>##V3_BDPV12</stp>
        <stp>EURUSD Curncy</stp>
        <stp>LAST_PRICE</stp>
        <stp>[Crispin Spreadsheet.xlsx]Portfolio!R511C13</stp>
        <tr r="M511" s="2"/>
      </tp>
      <tp>
        <v>1.2309000000000001</v>
        <stp/>
        <stp>##V3_BDPV12</stp>
        <stp>EURUSD Curncy</stp>
        <stp>LAST_PRICE</stp>
        <stp>[Crispin Spreadsheet.xlsx]Portfolio!R545C13</stp>
        <tr r="M545" s="2"/>
      </tp>
      <tp>
        <v>1.2309000000000001</v>
        <stp/>
        <stp>##V3_BDPV12</stp>
        <stp>EURUSD Curncy</stp>
        <stp>LAST_PRICE</stp>
        <stp>[Crispin Spreadsheet.xlsx]Portfolio!R588C13</stp>
        <tr r="M588" s="2"/>
      </tp>
      <tp>
        <v>1.2309000000000001</v>
        <stp/>
        <stp>##V3_BDPV12</stp>
        <stp>EURUSD Curncy</stp>
        <stp>LAST_PRICE</stp>
        <stp>[Crispin Spreadsheet.xlsx]Portfolio!R589C13</stp>
        <tr r="M589" s="2"/>
      </tp>
      <tp>
        <v>1.2309000000000001</v>
        <stp/>
        <stp>##V3_BDPV12</stp>
        <stp>EURUSD Curncy</stp>
        <stp>LAST_PRICE</stp>
        <stp>[Crispin Spreadsheet.xlsx]Portfolio!R587C13</stp>
        <tr r="M587" s="2"/>
      </tp>
      <tp>
        <v>1.2309000000000001</v>
        <stp/>
        <stp>##V3_BDPV12</stp>
        <stp>EURUSD Curncy</stp>
        <stp>LAST_PRICE</stp>
        <stp>[Crispin Spreadsheet.xlsx]Portfolio!R598C13</stp>
        <tr r="M598" s="2"/>
      </tp>
      <tp>
        <v>1.2309000000000001</v>
        <stp/>
        <stp>##V3_BDPV12</stp>
        <stp>EURUSD Curncy</stp>
        <stp>LAST_PRICE</stp>
        <stp>[Crispin Spreadsheet.xlsx]Portfolio!R599C13</stp>
        <tr r="M599" s="2"/>
      </tp>
      <tp>
        <v>1.2309000000000001</v>
        <stp/>
        <stp>##V3_BDPV12</stp>
        <stp>EURUSD Curncy</stp>
        <stp>LAST_PRICE</stp>
        <stp>[Crispin Spreadsheet.xlsx]Portfolio!R596C13</stp>
        <tr r="M596" s="2"/>
      </tp>
      <tp>
        <v>1.2309000000000001</v>
        <stp/>
        <stp>##V3_BDPV12</stp>
        <stp>EURUSD Curncy</stp>
        <stp>LAST_PRICE</stp>
        <stp>[Crispin Spreadsheet.xlsx]Portfolio!R597C13</stp>
        <tr r="M597" s="2"/>
      </tp>
      <tp>
        <v>1.2309000000000001</v>
        <stp/>
        <stp>##V3_BDPV12</stp>
        <stp>EURUSD Curncy</stp>
        <stp>LAST_PRICE</stp>
        <stp>[Crispin Spreadsheet.xlsx]Portfolio!R594C13</stp>
        <tr r="M594" s="2"/>
      </tp>
      <tp>
        <v>1.2309000000000001</v>
        <stp/>
        <stp>##V3_BDPV12</stp>
        <stp>EURUSD Curncy</stp>
        <stp>LAST_PRICE</stp>
        <stp>[Crispin Spreadsheet.xlsx]Portfolio!R595C13</stp>
        <tr r="M595" s="2"/>
      </tp>
      <tp>
        <v>1.2309000000000001</v>
        <stp/>
        <stp>##V3_BDPV12</stp>
        <stp>EURUSD Curncy</stp>
        <stp>LAST_PRICE</stp>
        <stp>[Crispin Spreadsheet.xlsx]Portfolio!R592C13</stp>
        <tr r="M592" s="2"/>
      </tp>
      <tp>
        <v>1.2309000000000001</v>
        <stp/>
        <stp>##V3_BDPV12</stp>
        <stp>EURUSD Curncy</stp>
        <stp>LAST_PRICE</stp>
        <stp>[Crispin Spreadsheet.xlsx]Portfolio!R593C13</stp>
        <tr r="M593" s="2"/>
      </tp>
      <tp>
        <v>1.2309000000000001</v>
        <stp/>
        <stp>##V3_BDPV12</stp>
        <stp>EURUSD Curncy</stp>
        <stp>LAST_PRICE</stp>
        <stp>[Crispin Spreadsheet.xlsx]Portfolio!R590C13</stp>
        <tr r="M590" s="2"/>
      </tp>
      <tp>
        <v>1.2309000000000001</v>
        <stp/>
        <stp>##V3_BDPV12</stp>
        <stp>EURUSD Curncy</stp>
        <stp>LAST_PRICE</stp>
        <stp>[Crispin Spreadsheet.xlsx]Portfolio!R591C13</stp>
        <tr r="M591" s="2"/>
      </tp>
      <tp>
        <v>1.2309000000000001</v>
        <stp/>
        <stp>##V3_BDPV12</stp>
        <stp>EURUSD Curncy</stp>
        <stp>LAST_PRICE</stp>
        <stp>[Crispin Spreadsheet.xlsx]Portfolio!R461C13</stp>
        <tr r="M461" s="2"/>
      </tp>
      <tp>
        <v>1.2309000000000001</v>
        <stp/>
        <stp>##V3_BDPV12</stp>
        <stp>EURUSD Curncy</stp>
        <stp>LAST_PRICE</stp>
        <stp>[Crispin Spreadsheet.xlsx]Portfolio!R708C13</stp>
        <tr r="M708" s="2"/>
      </tp>
      <tp>
        <v>1.2309000000000001</v>
        <stp/>
        <stp>##V3_BDPV12</stp>
        <stp>EURUSD Curncy</stp>
        <stp>LAST_PRICE</stp>
        <stp>[Crispin Spreadsheet.xlsx]Portfolio!R702C13</stp>
        <tr r="M702" s="2"/>
      </tp>
      <tp>
        <v>1.2309000000000001</v>
        <stp/>
        <stp>##V3_BDPV12</stp>
        <stp>EURUSD Curncy</stp>
        <stp>LAST_PRICE</stp>
        <stp>[Crispin Spreadsheet.xlsx]Portfolio!R703C13</stp>
        <tr r="M703" s="2"/>
      </tp>
      <tp>
        <v>1.2309000000000001</v>
        <stp/>
        <stp>##V3_BDPV12</stp>
        <stp>EURUSD Curncy</stp>
        <stp>LAST_PRICE</stp>
        <stp>[Crispin Spreadsheet.xlsx]Portfolio!R700C13</stp>
        <tr r="M700" s="2"/>
      </tp>
      <tp>
        <v>1.2309000000000001</v>
        <stp/>
        <stp>##V3_BDPV12</stp>
        <stp>EURUSD Curncy</stp>
        <stp>LAST_PRICE</stp>
        <stp>[Crispin Spreadsheet.xlsx]Portfolio!R701C13</stp>
        <tr r="M701" s="2"/>
      </tp>
      <tp>
        <v>1.2309000000000001</v>
        <stp/>
        <stp>##V3_BDPV12</stp>
        <stp>EURUSD Curncy</stp>
        <stp>LAST_PRICE</stp>
        <stp>[Crispin Spreadsheet.xlsx]Portfolio!R718C13</stp>
        <tr r="M718" s="2"/>
      </tp>
      <tp>
        <v>1.2309000000000001</v>
        <stp/>
        <stp>##V3_BDPV12</stp>
        <stp>EURUSD Curncy</stp>
        <stp>LAST_PRICE</stp>
        <stp>[Crispin Spreadsheet.xlsx]Portfolio!R719C13</stp>
        <tr r="M719" s="2"/>
      </tp>
      <tp>
        <v>1.2309000000000001</v>
        <stp/>
        <stp>##V3_BDPV12</stp>
        <stp>EURUSD Curncy</stp>
        <stp>LAST_PRICE</stp>
        <stp>[Crispin Spreadsheet.xlsx]Portfolio!R712C13</stp>
        <tr r="M712" s="2"/>
      </tp>
      <tp>
        <v>1.2309000000000001</v>
        <stp/>
        <stp>##V3_BDPV12</stp>
        <stp>EURUSD Curncy</stp>
        <stp>LAST_PRICE</stp>
        <stp>[Crispin Spreadsheet.xlsx]Portfolio!R724C13</stp>
        <tr r="M724" s="2"/>
      </tp>
      <tp>
        <v>1.2309000000000001</v>
        <stp/>
        <stp>##V3_BDPV12</stp>
        <stp>EURUSD Curncy</stp>
        <stp>LAST_PRICE</stp>
        <stp>[Crispin Spreadsheet.xlsx]Portfolio!R722C13</stp>
        <tr r="M722" s="2"/>
      </tp>
      <tp>
        <v>1.2309000000000001</v>
        <stp/>
        <stp>##V3_BDPV12</stp>
        <stp>EURUSD Curncy</stp>
        <stp>LAST_PRICE</stp>
        <stp>[Crispin Spreadsheet.xlsx]Portfolio!R723C13</stp>
        <tr r="M723" s="2"/>
      </tp>
      <tp>
        <v>1.2309000000000001</v>
        <stp/>
        <stp>##V3_BDPV12</stp>
        <stp>EURUSD Curncy</stp>
        <stp>LAST_PRICE</stp>
        <stp>[Crispin Spreadsheet.xlsx]Portfolio!R721C13</stp>
        <tr r="M721" s="2"/>
      </tp>
      <tp>
        <v>1.2309000000000001</v>
        <stp/>
        <stp>##V3_BDPV12</stp>
        <stp>EURUSD Curncy</stp>
        <stp>LAST_PRICE</stp>
        <stp>[Crispin Spreadsheet.xlsx]Portfolio!R738C13</stp>
        <tr r="M738" s="2"/>
      </tp>
      <tp>
        <v>1.2309000000000001</v>
        <stp/>
        <stp>##V3_BDPV12</stp>
        <stp>EURUSD Curncy</stp>
        <stp>LAST_PRICE</stp>
        <stp>[Crispin Spreadsheet.xlsx]Portfolio!R739C13</stp>
        <tr r="M739" s="2"/>
      </tp>
      <tp>
        <v>1.2309000000000001</v>
        <stp/>
        <stp>##V3_BDPV12</stp>
        <stp>EURUSD Curncy</stp>
        <stp>LAST_PRICE</stp>
        <stp>[Crispin Spreadsheet.xlsx]Portfolio!R734C13</stp>
        <tr r="M734" s="2"/>
      </tp>
      <tp>
        <v>1.2309000000000001</v>
        <stp/>
        <stp>##V3_BDPV12</stp>
        <stp>EURUSD Curncy</stp>
        <stp>LAST_PRICE</stp>
        <stp>[Crispin Spreadsheet.xlsx]Portfolio!R746C13</stp>
        <tr r="M746" s="2"/>
      </tp>
      <tp>
        <v>1.2309000000000001</v>
        <stp/>
        <stp>##V3_BDPV12</stp>
        <stp>EURUSD Curncy</stp>
        <stp>LAST_PRICE</stp>
        <stp>[Crispin Spreadsheet.xlsx]Portfolio!R745C13</stp>
        <tr r="M745" s="2"/>
      </tp>
      <tp>
        <v>1.2309000000000001</v>
        <stp/>
        <stp>##V3_BDPV12</stp>
        <stp>EURUSD Curncy</stp>
        <stp>LAST_PRICE</stp>
        <stp>[Crispin Spreadsheet.xlsx]Portfolio!R740C13</stp>
        <tr r="M740" s="2"/>
      </tp>
      <tp>
        <v>1.2309000000000001</v>
        <stp/>
        <stp>##V3_BDPV12</stp>
        <stp>EURUSD Curncy</stp>
        <stp>LAST_PRICE</stp>
        <stp>[Crispin Spreadsheet.xlsx]Portfolio!R758C13</stp>
        <tr r="M758" s="2"/>
      </tp>
      <tp>
        <v>1.2309000000000001</v>
        <stp/>
        <stp>##V3_BDPV12</stp>
        <stp>EURUSD Curncy</stp>
        <stp>LAST_PRICE</stp>
        <stp>[Crispin Spreadsheet.xlsx]Portfolio!R759C13</stp>
        <tr r="M759" s="2"/>
      </tp>
      <tp>
        <v>1.2309000000000001</v>
        <stp/>
        <stp>##V3_BDPV12</stp>
        <stp>EURUSD Curncy</stp>
        <stp>LAST_PRICE</stp>
        <stp>[Crispin Spreadsheet.xlsx]Portfolio!R757C13</stp>
        <tr r="M757" s="2"/>
      </tp>
      <tp>
        <v>1.2309000000000001</v>
        <stp/>
        <stp>##V3_BDPV12</stp>
        <stp>EURUSD Curncy</stp>
        <stp>LAST_PRICE</stp>
        <stp>[Crispin Spreadsheet.xlsx]Portfolio!R754C13</stp>
        <tr r="M754" s="2"/>
      </tp>
      <tp>
        <v>1.2309000000000001</v>
        <stp/>
        <stp>##V3_BDPV12</stp>
        <stp>EURUSD Curncy</stp>
        <stp>LAST_PRICE</stp>
        <stp>[Crispin Spreadsheet.xlsx]Portfolio!R755C13</stp>
        <tr r="M755" s="2"/>
      </tp>
      <tp>
        <v>1.2309000000000001</v>
        <stp/>
        <stp>##V3_BDPV12</stp>
        <stp>EURUSD Curncy</stp>
        <stp>LAST_PRICE</stp>
        <stp>[Crispin Spreadsheet.xlsx]Portfolio!R753C13</stp>
        <tr r="M753" s="2"/>
      </tp>
      <tp>
        <v>1.2309000000000001</v>
        <stp/>
        <stp>##V3_BDPV12</stp>
        <stp>EURUSD Curncy</stp>
        <stp>LAST_PRICE</stp>
        <stp>[Crispin Spreadsheet.xlsx]Portfolio!R750C13</stp>
        <tr r="M750" s="2"/>
      </tp>
      <tp>
        <v>1.2309000000000001</v>
        <stp/>
        <stp>##V3_BDPV12</stp>
        <stp>EURUSD Curncy</stp>
        <stp>LAST_PRICE</stp>
        <stp>[Crispin Spreadsheet.xlsx]Portfolio!R766C13</stp>
        <tr r="M766" s="2"/>
      </tp>
      <tp>
        <v>1.2309000000000001</v>
        <stp/>
        <stp>##V3_BDPV12</stp>
        <stp>EURUSD Curncy</stp>
        <stp>LAST_PRICE</stp>
        <stp>[Crispin Spreadsheet.xlsx]Portfolio!R765C13</stp>
        <tr r="M765" s="2"/>
      </tp>
      <tp>
        <v>1.2309000000000001</v>
        <stp/>
        <stp>##V3_BDPV12</stp>
        <stp>EURUSD Curncy</stp>
        <stp>LAST_PRICE</stp>
        <stp>[Crispin Spreadsheet.xlsx]Portfolio!R762C13</stp>
        <tr r="M762" s="2"/>
      </tp>
      <tp>
        <v>1.2309000000000001</v>
        <stp/>
        <stp>##V3_BDPV12</stp>
        <stp>EURUSD Curncy</stp>
        <stp>LAST_PRICE</stp>
        <stp>[Crispin Spreadsheet.xlsx]Portfolio!R760C13</stp>
        <tr r="M760" s="2"/>
      </tp>
      <tp>
        <v>1.2309000000000001</v>
        <stp/>
        <stp>##V3_BDPV12</stp>
        <stp>EURUSD Curncy</stp>
        <stp>LAST_PRICE</stp>
        <stp>[Crispin Spreadsheet.xlsx]Portfolio!R778C13</stp>
        <tr r="M778" s="2"/>
      </tp>
      <tp>
        <v>1.2309000000000001</v>
        <stp/>
        <stp>##V3_BDPV12</stp>
        <stp>EURUSD Curncy</stp>
        <stp>LAST_PRICE</stp>
        <stp>[Crispin Spreadsheet.xlsx]Portfolio!R779C13</stp>
        <tr r="M779" s="2"/>
      </tp>
      <tp>
        <v>1.2309000000000001</v>
        <stp/>
        <stp>##V3_BDPV12</stp>
        <stp>EURUSD Curncy</stp>
        <stp>LAST_PRICE</stp>
        <stp>[Crispin Spreadsheet.xlsx]Portfolio!R776C13</stp>
        <tr r="M776" s="2"/>
      </tp>
      <tp>
        <v>1.2309000000000001</v>
        <stp/>
        <stp>##V3_BDPV12</stp>
        <stp>EURUSD Curncy</stp>
        <stp>LAST_PRICE</stp>
        <stp>[Crispin Spreadsheet.xlsx]Portfolio!R777C13</stp>
        <tr r="M777" s="2"/>
      </tp>
      <tp>
        <v>1.2309000000000001</v>
        <stp/>
        <stp>##V3_BDPV12</stp>
        <stp>EURUSD Curncy</stp>
        <stp>LAST_PRICE</stp>
        <stp>[Crispin Spreadsheet.xlsx]Portfolio!R774C13</stp>
        <tr r="M774" s="2"/>
      </tp>
      <tp>
        <v>1.2309000000000001</v>
        <stp/>
        <stp>##V3_BDPV12</stp>
        <stp>EURUSD Curncy</stp>
        <stp>LAST_PRICE</stp>
        <stp>[Crispin Spreadsheet.xlsx]Portfolio!R771C13</stp>
        <tr r="M771" s="2"/>
      </tp>
      <tp>
        <v>1.2309000000000001</v>
        <stp/>
        <stp>##V3_BDPV12</stp>
        <stp>EURUSD Curncy</stp>
        <stp>LAST_PRICE</stp>
        <stp>[Crispin Spreadsheet.xlsx]Portfolio!R788C13</stp>
        <tr r="M788" s="2"/>
      </tp>
      <tp>
        <v>1.2309000000000001</v>
        <stp/>
        <stp>##V3_BDPV12</stp>
        <stp>EURUSD Curncy</stp>
        <stp>LAST_PRICE</stp>
        <stp>[Crispin Spreadsheet.xlsx]Portfolio!R789C13</stp>
        <tr r="M789" s="2"/>
      </tp>
      <tp>
        <v>1.2309000000000001</v>
        <stp/>
        <stp>##V3_BDPV12</stp>
        <stp>EURUSD Curncy</stp>
        <stp>LAST_PRICE</stp>
        <stp>[Crispin Spreadsheet.xlsx]Portfolio!R784C13</stp>
        <tr r="M784" s="2"/>
      </tp>
      <tp>
        <v>1.2309000000000001</v>
        <stp/>
        <stp>##V3_BDPV12</stp>
        <stp>EURUSD Curncy</stp>
        <stp>LAST_PRICE</stp>
        <stp>[Crispin Spreadsheet.xlsx]Portfolio!R782C13</stp>
        <tr r="M782" s="2"/>
      </tp>
      <tp>
        <v>1.2309000000000001</v>
        <stp/>
        <stp>##V3_BDPV12</stp>
        <stp>EURUSD Curncy</stp>
        <stp>LAST_PRICE</stp>
        <stp>[Crispin Spreadsheet.xlsx]Portfolio!R783C13</stp>
        <tr r="M783" s="2"/>
      </tp>
      <tp>
        <v>1.2309000000000001</v>
        <stp/>
        <stp>##V3_BDPV12</stp>
        <stp>EURUSD Curncy</stp>
        <stp>LAST_PRICE</stp>
        <stp>[Crispin Spreadsheet.xlsx]Portfolio!R780C13</stp>
        <tr r="M780" s="2"/>
      </tp>
      <tp>
        <v>1.2309000000000001</v>
        <stp/>
        <stp>##V3_BDPV12</stp>
        <stp>EURUSD Curncy</stp>
        <stp>LAST_PRICE</stp>
        <stp>[Crispin Spreadsheet.xlsx]Portfolio!R781C13</stp>
        <tr r="M781" s="2"/>
      </tp>
      <tp>
        <v>1.57734</v>
        <stp/>
        <stp>##V3_BDPV12</stp>
        <stp>EURAUD Curncy</stp>
        <stp>LAST_PRICE</stp>
        <stp>[Crispin Spreadsheet.xlsx]Portfolio!R716C13</stp>
        <tr r="M716" s="2"/>
      </tp>
      <tp>
        <v>1.2309000000000001</v>
        <stp/>
        <stp>##V3_BDPV12</stp>
        <stp>EURUSD Curncy</stp>
        <stp>LAST_PRICE</stp>
        <stp>[Crispin Spreadsheet.xlsx]Portfolio!R608C13</stp>
        <tr r="M608" s="2"/>
      </tp>
      <tp>
        <v>1.2309000000000001</v>
        <stp/>
        <stp>##V3_BDPV12</stp>
        <stp>EURUSD Curncy</stp>
        <stp>LAST_PRICE</stp>
        <stp>[Crispin Spreadsheet.xlsx]Portfolio!R609C13</stp>
        <tr r="M609" s="2"/>
      </tp>
      <tp>
        <v>1.2309000000000001</v>
        <stp/>
        <stp>##V3_BDPV12</stp>
        <stp>EURUSD Curncy</stp>
        <stp>LAST_PRICE</stp>
        <stp>[Crispin Spreadsheet.xlsx]Portfolio!R606C13</stp>
        <tr r="M606" s="2"/>
      </tp>
      <tp>
        <v>1.2309000000000001</v>
        <stp/>
        <stp>##V3_BDPV12</stp>
        <stp>EURUSD Curncy</stp>
        <stp>LAST_PRICE</stp>
        <stp>[Crispin Spreadsheet.xlsx]Portfolio!R607C13</stp>
        <tr r="M607" s="2"/>
      </tp>
      <tp>
        <v>1.2309000000000001</v>
        <stp/>
        <stp>##V3_BDPV12</stp>
        <stp>EURUSD Curncy</stp>
        <stp>LAST_PRICE</stp>
        <stp>[Crispin Spreadsheet.xlsx]Portfolio!R604C13</stp>
        <tr r="M604" s="2"/>
      </tp>
      <tp>
        <v>1.2309000000000001</v>
        <stp/>
        <stp>##V3_BDPV12</stp>
        <stp>EURUSD Curncy</stp>
        <stp>LAST_PRICE</stp>
        <stp>[Crispin Spreadsheet.xlsx]Portfolio!R605C13</stp>
        <tr r="M605" s="2"/>
      </tp>
      <tp>
        <v>1.2309000000000001</v>
        <stp/>
        <stp>##V3_BDPV12</stp>
        <stp>EURUSD Curncy</stp>
        <stp>LAST_PRICE</stp>
        <stp>[Crispin Spreadsheet.xlsx]Portfolio!R602C13</stp>
        <tr r="M602" s="2"/>
      </tp>
      <tp>
        <v>1.2309000000000001</v>
        <stp/>
        <stp>##V3_BDPV12</stp>
        <stp>EURUSD Curncy</stp>
        <stp>LAST_PRICE</stp>
        <stp>[Crispin Spreadsheet.xlsx]Portfolio!R603C13</stp>
        <tr r="M603" s="2"/>
      </tp>
      <tp>
        <v>1.2309000000000001</v>
        <stp/>
        <stp>##V3_BDPV12</stp>
        <stp>EURUSD Curncy</stp>
        <stp>LAST_PRICE</stp>
        <stp>[Crispin Spreadsheet.xlsx]Portfolio!R600C13</stp>
        <tr r="M600" s="2"/>
      </tp>
      <tp>
        <v>1.2309000000000001</v>
        <stp/>
        <stp>##V3_BDPV12</stp>
        <stp>EURUSD Curncy</stp>
        <stp>LAST_PRICE</stp>
        <stp>[Crispin Spreadsheet.xlsx]Portfolio!R601C13</stp>
        <tr r="M601" s="2"/>
      </tp>
      <tp>
        <v>1.2309000000000001</v>
        <stp/>
        <stp>##V3_BDPV12</stp>
        <stp>EURUSD Curncy</stp>
        <stp>LAST_PRICE</stp>
        <stp>[Crispin Spreadsheet.xlsx]Portfolio!R618C13</stp>
        <tr r="M618" s="2"/>
      </tp>
      <tp>
        <v>1.2309000000000001</v>
        <stp/>
        <stp>##V3_BDPV12</stp>
        <stp>EURUSD Curncy</stp>
        <stp>LAST_PRICE</stp>
        <stp>[Crispin Spreadsheet.xlsx]Portfolio!R619C13</stp>
        <tr r="M619" s="2"/>
      </tp>
      <tp>
        <v>1.2309000000000001</v>
        <stp/>
        <stp>##V3_BDPV12</stp>
        <stp>EURUSD Curncy</stp>
        <stp>LAST_PRICE</stp>
        <stp>[Crispin Spreadsheet.xlsx]Portfolio!R616C13</stp>
        <tr r="M616" s="2"/>
      </tp>
      <tp>
        <v>1.2309000000000001</v>
        <stp/>
        <stp>##V3_BDPV12</stp>
        <stp>EURUSD Curncy</stp>
        <stp>LAST_PRICE</stp>
        <stp>[Crispin Spreadsheet.xlsx]Portfolio!R617C13</stp>
        <tr r="M617" s="2"/>
      </tp>
      <tp>
        <v>1.2309000000000001</v>
        <stp/>
        <stp>##V3_BDPV12</stp>
        <stp>EURUSD Curncy</stp>
        <stp>LAST_PRICE</stp>
        <stp>[Crispin Spreadsheet.xlsx]Portfolio!R614C13</stp>
        <tr r="M614" s="2"/>
      </tp>
      <tp>
        <v>1.2309000000000001</v>
        <stp/>
        <stp>##V3_BDPV12</stp>
        <stp>EURUSD Curncy</stp>
        <stp>LAST_PRICE</stp>
        <stp>[Crispin Spreadsheet.xlsx]Portfolio!R615C13</stp>
        <tr r="M615" s="2"/>
      </tp>
      <tp>
        <v>1.2309000000000001</v>
        <stp/>
        <stp>##V3_BDPV12</stp>
        <stp>EURUSD Curncy</stp>
        <stp>LAST_PRICE</stp>
        <stp>[Crispin Spreadsheet.xlsx]Portfolio!R612C13</stp>
        <tr r="M612" s="2"/>
      </tp>
      <tp>
        <v>1.2309000000000001</v>
        <stp/>
        <stp>##V3_BDPV12</stp>
        <stp>EURUSD Curncy</stp>
        <stp>LAST_PRICE</stp>
        <stp>[Crispin Spreadsheet.xlsx]Portfolio!R613C13</stp>
        <tr r="M613" s="2"/>
      </tp>
      <tp>
        <v>1.2309000000000001</v>
        <stp/>
        <stp>##V3_BDPV12</stp>
        <stp>EURUSD Curncy</stp>
        <stp>LAST_PRICE</stp>
        <stp>[Crispin Spreadsheet.xlsx]Portfolio!R610C13</stp>
        <tr r="M610" s="2"/>
      </tp>
      <tp>
        <v>1.2309000000000001</v>
        <stp/>
        <stp>##V3_BDPV12</stp>
        <stp>EURUSD Curncy</stp>
        <stp>LAST_PRICE</stp>
        <stp>[Crispin Spreadsheet.xlsx]Portfolio!R611C13</stp>
        <tr r="M611" s="2"/>
      </tp>
      <tp>
        <v>1.2309000000000001</v>
        <stp/>
        <stp>##V3_BDPV12</stp>
        <stp>EURUSD Curncy</stp>
        <stp>LAST_PRICE</stp>
        <stp>[Crispin Spreadsheet.xlsx]Portfolio!R628C13</stp>
        <tr r="M628" s="2"/>
      </tp>
      <tp>
        <v>1.2309000000000001</v>
        <stp/>
        <stp>##V3_BDPV12</stp>
        <stp>EURUSD Curncy</stp>
        <stp>LAST_PRICE</stp>
        <stp>[Crispin Spreadsheet.xlsx]Portfolio!R629C13</stp>
        <tr r="M629" s="2"/>
      </tp>
      <tp>
        <v>1.2309000000000001</v>
        <stp/>
        <stp>##V3_BDPV12</stp>
        <stp>EURUSD Curncy</stp>
        <stp>LAST_PRICE</stp>
        <stp>[Crispin Spreadsheet.xlsx]Portfolio!R626C13</stp>
        <tr r="M626" s="2"/>
      </tp>
      <tp>
        <v>1.2309000000000001</v>
        <stp/>
        <stp>##V3_BDPV12</stp>
        <stp>EURUSD Curncy</stp>
        <stp>LAST_PRICE</stp>
        <stp>[Crispin Spreadsheet.xlsx]Portfolio!R627C13</stp>
        <tr r="M627" s="2"/>
      </tp>
      <tp>
        <v>1.2309000000000001</v>
        <stp/>
        <stp>##V3_BDPV12</stp>
        <stp>EURUSD Curncy</stp>
        <stp>LAST_PRICE</stp>
        <stp>[Crispin Spreadsheet.xlsx]Portfolio!R624C13</stp>
        <tr r="M624" s="2"/>
      </tp>
      <tp>
        <v>1.2309000000000001</v>
        <stp/>
        <stp>##V3_BDPV12</stp>
        <stp>EURUSD Curncy</stp>
        <stp>LAST_PRICE</stp>
        <stp>[Crispin Spreadsheet.xlsx]Portfolio!R625C13</stp>
        <tr r="M625" s="2"/>
      </tp>
      <tp>
        <v>1.2309000000000001</v>
        <stp/>
        <stp>##V3_BDPV12</stp>
        <stp>EURUSD Curncy</stp>
        <stp>LAST_PRICE</stp>
        <stp>[Crispin Spreadsheet.xlsx]Portfolio!R622C13</stp>
        <tr r="M622" s="2"/>
      </tp>
      <tp>
        <v>1.2309000000000001</v>
        <stp/>
        <stp>##V3_BDPV12</stp>
        <stp>EURUSD Curncy</stp>
        <stp>LAST_PRICE</stp>
        <stp>[Crispin Spreadsheet.xlsx]Portfolio!R623C13</stp>
        <tr r="M623" s="2"/>
      </tp>
      <tp>
        <v>1.2309000000000001</v>
        <stp/>
        <stp>##V3_BDPV12</stp>
        <stp>EURUSD Curncy</stp>
        <stp>LAST_PRICE</stp>
        <stp>[Crispin Spreadsheet.xlsx]Portfolio!R620C13</stp>
        <tr r="M620" s="2"/>
      </tp>
      <tp>
        <v>1.2309000000000001</v>
        <stp/>
        <stp>##V3_BDPV12</stp>
        <stp>EURUSD Curncy</stp>
        <stp>LAST_PRICE</stp>
        <stp>[Crispin Spreadsheet.xlsx]Portfolio!R621C13</stp>
        <tr r="M621" s="2"/>
      </tp>
      <tp>
        <v>1.2309000000000001</v>
        <stp/>
        <stp>##V3_BDPV12</stp>
        <stp>EURUSD Curncy</stp>
        <stp>LAST_PRICE</stp>
        <stp>[Crispin Spreadsheet.xlsx]Portfolio!R638C13</stp>
        <tr r="M638" s="2"/>
      </tp>
      <tp>
        <v>1.2309000000000001</v>
        <stp/>
        <stp>##V3_BDPV12</stp>
        <stp>EURUSD Curncy</stp>
        <stp>LAST_PRICE</stp>
        <stp>[Crispin Spreadsheet.xlsx]Portfolio!R639C13</stp>
        <tr r="M639" s="2"/>
      </tp>
      <tp>
        <v>1.2309000000000001</v>
        <stp/>
        <stp>##V3_BDPV12</stp>
        <stp>EURUSD Curncy</stp>
        <stp>LAST_PRICE</stp>
        <stp>[Crispin Spreadsheet.xlsx]Portfolio!R636C13</stp>
        <tr r="M636" s="2"/>
      </tp>
      <tp>
        <v>1.2309000000000001</v>
        <stp/>
        <stp>##V3_BDPV12</stp>
        <stp>EURUSD Curncy</stp>
        <stp>LAST_PRICE</stp>
        <stp>[Crispin Spreadsheet.xlsx]Portfolio!R637C13</stp>
        <tr r="M637" s="2"/>
      </tp>
      <tp>
        <v>1.2309000000000001</v>
        <stp/>
        <stp>##V3_BDPV12</stp>
        <stp>EURUSD Curncy</stp>
        <stp>LAST_PRICE</stp>
        <stp>[Crispin Spreadsheet.xlsx]Portfolio!R634C13</stp>
        <tr r="M634" s="2"/>
      </tp>
      <tp>
        <v>1.2309000000000001</v>
        <stp/>
        <stp>##V3_BDPV12</stp>
        <stp>EURUSD Curncy</stp>
        <stp>LAST_PRICE</stp>
        <stp>[Crispin Spreadsheet.xlsx]Portfolio!R635C13</stp>
        <tr r="M635" s="2"/>
      </tp>
      <tp>
        <v>1.2309000000000001</v>
        <stp/>
        <stp>##V3_BDPV12</stp>
        <stp>EURUSD Curncy</stp>
        <stp>LAST_PRICE</stp>
        <stp>[Crispin Spreadsheet.xlsx]Portfolio!R632C13</stp>
        <tr r="M632" s="2"/>
      </tp>
      <tp>
        <v>1.2309000000000001</v>
        <stp/>
        <stp>##V3_BDPV12</stp>
        <stp>EURUSD Curncy</stp>
        <stp>LAST_PRICE</stp>
        <stp>[Crispin Spreadsheet.xlsx]Portfolio!R633C13</stp>
        <tr r="M633" s="2"/>
      </tp>
      <tp>
        <v>1.2309000000000001</v>
        <stp/>
        <stp>##V3_BDPV12</stp>
        <stp>EURUSD Curncy</stp>
        <stp>LAST_PRICE</stp>
        <stp>[Crispin Spreadsheet.xlsx]Portfolio!R630C13</stp>
        <tr r="M630" s="2"/>
      </tp>
      <tp>
        <v>1.2309000000000001</v>
        <stp/>
        <stp>##V3_BDPV12</stp>
        <stp>EURUSD Curncy</stp>
        <stp>LAST_PRICE</stp>
        <stp>[Crispin Spreadsheet.xlsx]Portfolio!R631C13</stp>
        <tr r="M631" s="2"/>
      </tp>
      <tp>
        <v>1.2309000000000001</v>
        <stp/>
        <stp>##V3_BDPV12</stp>
        <stp>EURUSD Curncy</stp>
        <stp>LAST_PRICE</stp>
        <stp>[Crispin Spreadsheet.xlsx]Portfolio!R648C13</stp>
        <tr r="M648" s="2"/>
      </tp>
      <tp>
        <v>1.2309000000000001</v>
        <stp/>
        <stp>##V3_BDPV12</stp>
        <stp>EURUSD Curncy</stp>
        <stp>LAST_PRICE</stp>
        <stp>[Crispin Spreadsheet.xlsx]Portfolio!R649C13</stp>
        <tr r="M649" s="2"/>
      </tp>
      <tp>
        <v>1.2309000000000001</v>
        <stp/>
        <stp>##V3_BDPV12</stp>
        <stp>EURUSD Curncy</stp>
        <stp>LAST_PRICE</stp>
        <stp>[Crispin Spreadsheet.xlsx]Portfolio!R646C13</stp>
        <tr r="M646" s="2"/>
      </tp>
      <tp>
        <v>1.2309000000000001</v>
        <stp/>
        <stp>##V3_BDPV12</stp>
        <stp>EURUSD Curncy</stp>
        <stp>LAST_PRICE</stp>
        <stp>[Crispin Spreadsheet.xlsx]Portfolio!R647C13</stp>
        <tr r="M647" s="2"/>
      </tp>
      <tp>
        <v>1.2309000000000001</v>
        <stp/>
        <stp>##V3_BDPV12</stp>
        <stp>EURUSD Curncy</stp>
        <stp>LAST_PRICE</stp>
        <stp>[Crispin Spreadsheet.xlsx]Portfolio!R644C13</stp>
        <tr r="M644" s="2"/>
      </tp>
      <tp>
        <v>1.2309000000000001</v>
        <stp/>
        <stp>##V3_BDPV12</stp>
        <stp>EURUSD Curncy</stp>
        <stp>LAST_PRICE</stp>
        <stp>[Crispin Spreadsheet.xlsx]Portfolio!R645C13</stp>
        <tr r="M645" s="2"/>
      </tp>
      <tp>
        <v>1.2309000000000001</v>
        <stp/>
        <stp>##V3_BDPV12</stp>
        <stp>EURUSD Curncy</stp>
        <stp>LAST_PRICE</stp>
        <stp>[Crispin Spreadsheet.xlsx]Portfolio!R642C13</stp>
        <tr r="M642" s="2"/>
      </tp>
      <tp>
        <v>1.2309000000000001</v>
        <stp/>
        <stp>##V3_BDPV12</stp>
        <stp>EURUSD Curncy</stp>
        <stp>LAST_PRICE</stp>
        <stp>[Crispin Spreadsheet.xlsx]Portfolio!R643C13</stp>
        <tr r="M643" s="2"/>
      </tp>
      <tp>
        <v>1.2309000000000001</v>
        <stp/>
        <stp>##V3_BDPV12</stp>
        <stp>EURUSD Curncy</stp>
        <stp>LAST_PRICE</stp>
        <stp>[Crispin Spreadsheet.xlsx]Portfolio!R640C13</stp>
        <tr r="M640" s="2"/>
      </tp>
      <tp>
        <v>1.2309000000000001</v>
        <stp/>
        <stp>##V3_BDPV12</stp>
        <stp>EURUSD Curncy</stp>
        <stp>LAST_PRICE</stp>
        <stp>[Crispin Spreadsheet.xlsx]Portfolio!R641C13</stp>
        <tr r="M641" s="2"/>
      </tp>
      <tp>
        <v>1.2309000000000001</v>
        <stp/>
        <stp>##V3_BDPV12</stp>
        <stp>EURUSD Curncy</stp>
        <stp>LAST_PRICE</stp>
        <stp>[Crispin Spreadsheet.xlsx]Portfolio!R658C13</stp>
        <tr r="M658" s="2"/>
      </tp>
      <tp>
        <v>1.2309000000000001</v>
        <stp/>
        <stp>##V3_BDPV12</stp>
        <stp>EURUSD Curncy</stp>
        <stp>LAST_PRICE</stp>
        <stp>[Crispin Spreadsheet.xlsx]Portfolio!R659C13</stp>
        <tr r="M659" s="2"/>
      </tp>
      <tp>
        <v>1.2309000000000001</v>
        <stp/>
        <stp>##V3_BDPV12</stp>
        <stp>EURUSD Curncy</stp>
        <stp>LAST_PRICE</stp>
        <stp>[Crispin Spreadsheet.xlsx]Portfolio!R656C13</stp>
        <tr r="M656" s="2"/>
      </tp>
      <tp>
        <v>1.2309000000000001</v>
        <stp/>
        <stp>##V3_BDPV12</stp>
        <stp>EURUSD Curncy</stp>
        <stp>LAST_PRICE</stp>
        <stp>[Crispin Spreadsheet.xlsx]Portfolio!R657C13</stp>
        <tr r="M657" s="2"/>
      </tp>
      <tp>
        <v>1.2309000000000001</v>
        <stp/>
        <stp>##V3_BDPV12</stp>
        <stp>EURUSD Curncy</stp>
        <stp>LAST_PRICE</stp>
        <stp>[Crispin Spreadsheet.xlsx]Portfolio!R654C13</stp>
        <tr r="M654" s="2"/>
      </tp>
      <tp>
        <v>1.2309000000000001</v>
        <stp/>
        <stp>##V3_BDPV12</stp>
        <stp>EURUSD Curncy</stp>
        <stp>LAST_PRICE</stp>
        <stp>[Crispin Spreadsheet.xlsx]Portfolio!R655C13</stp>
        <tr r="M655" s="2"/>
      </tp>
      <tp>
        <v>1.2309000000000001</v>
        <stp/>
        <stp>##V3_BDPV12</stp>
        <stp>EURUSD Curncy</stp>
        <stp>LAST_PRICE</stp>
        <stp>[Crispin Spreadsheet.xlsx]Portfolio!R652C13</stp>
        <tr r="M652" s="2"/>
      </tp>
      <tp>
        <v>1.2309000000000001</v>
        <stp/>
        <stp>##V3_BDPV12</stp>
        <stp>EURUSD Curncy</stp>
        <stp>LAST_PRICE</stp>
        <stp>[Crispin Spreadsheet.xlsx]Portfolio!R653C13</stp>
        <tr r="M653" s="2"/>
      </tp>
      <tp>
        <v>1.2309000000000001</v>
        <stp/>
        <stp>##V3_BDPV12</stp>
        <stp>EURUSD Curncy</stp>
        <stp>LAST_PRICE</stp>
        <stp>[Crispin Spreadsheet.xlsx]Portfolio!R650C13</stp>
        <tr r="M650" s="2"/>
      </tp>
      <tp>
        <v>1.2309000000000001</v>
        <stp/>
        <stp>##V3_BDPV12</stp>
        <stp>EURUSD Curncy</stp>
        <stp>LAST_PRICE</stp>
        <stp>[Crispin Spreadsheet.xlsx]Portfolio!R651C13</stp>
        <tr r="M651" s="2"/>
      </tp>
      <tp>
        <v>1.2309000000000001</v>
        <stp/>
        <stp>##V3_BDPV12</stp>
        <stp>EURUSD Curncy</stp>
        <stp>LAST_PRICE</stp>
        <stp>[Crispin Spreadsheet.xlsx]Portfolio!R668C13</stp>
        <tr r="M668" s="2"/>
      </tp>
      <tp>
        <v>1.2309000000000001</v>
        <stp/>
        <stp>##V3_BDPV12</stp>
        <stp>EURUSD Curncy</stp>
        <stp>LAST_PRICE</stp>
        <stp>[Crispin Spreadsheet.xlsx]Portfolio!R669C13</stp>
        <tr r="M669" s="2"/>
      </tp>
      <tp>
        <v>1.2309000000000001</v>
        <stp/>
        <stp>##V3_BDPV12</stp>
        <stp>EURUSD Curncy</stp>
        <stp>LAST_PRICE</stp>
        <stp>[Crispin Spreadsheet.xlsx]Portfolio!R666C13</stp>
        <tr r="M666" s="2"/>
      </tp>
      <tp>
        <v>1.2309000000000001</v>
        <stp/>
        <stp>##V3_BDPV12</stp>
        <stp>EURUSD Curncy</stp>
        <stp>LAST_PRICE</stp>
        <stp>[Crispin Spreadsheet.xlsx]Portfolio!R667C13</stp>
        <tr r="M667" s="2"/>
      </tp>
      <tp>
        <v>1.2309000000000001</v>
        <stp/>
        <stp>##V3_BDPV12</stp>
        <stp>EURUSD Curncy</stp>
        <stp>LAST_PRICE</stp>
        <stp>[Crispin Spreadsheet.xlsx]Portfolio!R664C13</stp>
        <tr r="M664" s="2"/>
      </tp>
      <tp>
        <v>1.2309000000000001</v>
        <stp/>
        <stp>##V3_BDPV12</stp>
        <stp>EURUSD Curncy</stp>
        <stp>LAST_PRICE</stp>
        <stp>[Crispin Spreadsheet.xlsx]Portfolio!R665C13</stp>
        <tr r="M665" s="2"/>
      </tp>
      <tp>
        <v>1.2309000000000001</v>
        <stp/>
        <stp>##V3_BDPV12</stp>
        <stp>EURUSD Curncy</stp>
        <stp>LAST_PRICE</stp>
        <stp>[Crispin Spreadsheet.xlsx]Portfolio!R662C13</stp>
        <tr r="M662" s="2"/>
      </tp>
      <tp>
        <v>1.2309000000000001</v>
        <stp/>
        <stp>##V3_BDPV12</stp>
        <stp>EURUSD Curncy</stp>
        <stp>LAST_PRICE</stp>
        <stp>[Crispin Spreadsheet.xlsx]Portfolio!R663C13</stp>
        <tr r="M663" s="2"/>
      </tp>
      <tp>
        <v>1.2309000000000001</v>
        <stp/>
        <stp>##V3_BDPV12</stp>
        <stp>EURUSD Curncy</stp>
        <stp>LAST_PRICE</stp>
        <stp>[Crispin Spreadsheet.xlsx]Portfolio!R660C13</stp>
        <tr r="M660" s="2"/>
      </tp>
      <tp>
        <v>1.2309000000000001</v>
        <stp/>
        <stp>##V3_BDPV12</stp>
        <stp>EURUSD Curncy</stp>
        <stp>LAST_PRICE</stp>
        <stp>[Crispin Spreadsheet.xlsx]Portfolio!R661C13</stp>
        <tr r="M661" s="2"/>
      </tp>
      <tp>
        <v>1.2309000000000001</v>
        <stp/>
        <stp>##V3_BDPV12</stp>
        <stp>EURUSD Curncy</stp>
        <stp>LAST_PRICE</stp>
        <stp>[Crispin Spreadsheet.xlsx]Portfolio!R678C13</stp>
        <tr r="M678" s="2"/>
      </tp>
      <tp>
        <v>1.2309000000000001</v>
        <stp/>
        <stp>##V3_BDPV12</stp>
        <stp>EURUSD Curncy</stp>
        <stp>LAST_PRICE</stp>
        <stp>[Crispin Spreadsheet.xlsx]Portfolio!R679C13</stp>
        <tr r="M679" s="2"/>
      </tp>
      <tp>
        <v>1.2309000000000001</v>
        <stp/>
        <stp>##V3_BDPV12</stp>
        <stp>EURUSD Curncy</stp>
        <stp>LAST_PRICE</stp>
        <stp>[Crispin Spreadsheet.xlsx]Portfolio!R676C13</stp>
        <tr r="M676" s="2"/>
      </tp>
      <tp>
        <v>1.2309000000000001</v>
        <stp/>
        <stp>##V3_BDPV12</stp>
        <stp>EURUSD Curncy</stp>
        <stp>LAST_PRICE</stp>
        <stp>[Crispin Spreadsheet.xlsx]Portfolio!R677C13</stp>
        <tr r="M677" s="2"/>
      </tp>
      <tp>
        <v>1.2309000000000001</v>
        <stp/>
        <stp>##V3_BDPV12</stp>
        <stp>EURUSD Curncy</stp>
        <stp>LAST_PRICE</stp>
        <stp>[Crispin Spreadsheet.xlsx]Portfolio!R674C13</stp>
        <tr r="M674" s="2"/>
      </tp>
      <tp>
        <v>1.2309000000000001</v>
        <stp/>
        <stp>##V3_BDPV12</stp>
        <stp>EURUSD Curncy</stp>
        <stp>LAST_PRICE</stp>
        <stp>[Crispin Spreadsheet.xlsx]Portfolio!R675C13</stp>
        <tr r="M675" s="2"/>
      </tp>
      <tp>
        <v>1.2309000000000001</v>
        <stp/>
        <stp>##V3_BDPV12</stp>
        <stp>EURUSD Curncy</stp>
        <stp>LAST_PRICE</stp>
        <stp>[Crispin Spreadsheet.xlsx]Portfolio!R672C13</stp>
        <tr r="M672" s="2"/>
      </tp>
      <tp>
        <v>1.2309000000000001</v>
        <stp/>
        <stp>##V3_BDPV12</stp>
        <stp>EURUSD Curncy</stp>
        <stp>LAST_PRICE</stp>
        <stp>[Crispin Spreadsheet.xlsx]Portfolio!R673C13</stp>
        <tr r="M673" s="2"/>
      </tp>
      <tp>
        <v>1.2309000000000001</v>
        <stp/>
        <stp>##V3_BDPV12</stp>
        <stp>EURUSD Curncy</stp>
        <stp>LAST_PRICE</stp>
        <stp>[Crispin Spreadsheet.xlsx]Portfolio!R670C13</stp>
        <tr r="M670" s="2"/>
      </tp>
      <tp>
        <v>1.2309000000000001</v>
        <stp/>
        <stp>##V3_BDPV12</stp>
        <stp>EURUSD Curncy</stp>
        <stp>LAST_PRICE</stp>
        <stp>[Crispin Spreadsheet.xlsx]Portfolio!R671C13</stp>
        <tr r="M671" s="2"/>
      </tp>
      <tp>
        <v>1.2309000000000001</v>
        <stp/>
        <stp>##V3_BDPV12</stp>
        <stp>EURUSD Curncy</stp>
        <stp>LAST_PRICE</stp>
        <stp>[Crispin Spreadsheet.xlsx]Portfolio!R688C13</stp>
        <tr r="M688" s="2"/>
      </tp>
      <tp>
        <v>1.2309000000000001</v>
        <stp/>
        <stp>##V3_BDPV12</stp>
        <stp>EURUSD Curncy</stp>
        <stp>LAST_PRICE</stp>
        <stp>[Crispin Spreadsheet.xlsx]Portfolio!R689C13</stp>
        <tr r="M689" s="2"/>
      </tp>
      <tp>
        <v>1.2309000000000001</v>
        <stp/>
        <stp>##V3_BDPV12</stp>
        <stp>EURUSD Curncy</stp>
        <stp>LAST_PRICE</stp>
        <stp>[Crispin Spreadsheet.xlsx]Portfolio!R686C13</stp>
        <tr r="M686" s="2"/>
      </tp>
      <tp>
        <v>1.2309000000000001</v>
        <stp/>
        <stp>##V3_BDPV12</stp>
        <stp>EURUSD Curncy</stp>
        <stp>LAST_PRICE</stp>
        <stp>[Crispin Spreadsheet.xlsx]Portfolio!R687C13</stp>
        <tr r="M687" s="2"/>
      </tp>
      <tp>
        <v>1.2309000000000001</v>
        <stp/>
        <stp>##V3_BDPV12</stp>
        <stp>EURUSD Curncy</stp>
        <stp>LAST_PRICE</stp>
        <stp>[Crispin Spreadsheet.xlsx]Portfolio!R684C13</stp>
        <tr r="M684" s="2"/>
      </tp>
      <tp>
        <v>1.2309000000000001</v>
        <stp/>
        <stp>##V3_BDPV12</stp>
        <stp>EURUSD Curncy</stp>
        <stp>LAST_PRICE</stp>
        <stp>[Crispin Spreadsheet.xlsx]Portfolio!R685C13</stp>
        <tr r="M685" s="2"/>
      </tp>
      <tp>
        <v>1.2309000000000001</v>
        <stp/>
        <stp>##V3_BDPV12</stp>
        <stp>EURUSD Curncy</stp>
        <stp>LAST_PRICE</stp>
        <stp>[Crispin Spreadsheet.xlsx]Portfolio!R682C13</stp>
        <tr r="M682" s="2"/>
      </tp>
      <tp>
        <v>1.2309000000000001</v>
        <stp/>
        <stp>##V3_BDPV12</stp>
        <stp>EURUSD Curncy</stp>
        <stp>LAST_PRICE</stp>
        <stp>[Crispin Spreadsheet.xlsx]Portfolio!R683C13</stp>
        <tr r="M683" s="2"/>
      </tp>
      <tp>
        <v>1.2309000000000001</v>
        <stp/>
        <stp>##V3_BDPV12</stp>
        <stp>EURUSD Curncy</stp>
        <stp>LAST_PRICE</stp>
        <stp>[Crispin Spreadsheet.xlsx]Portfolio!R680C13</stp>
        <tr r="M680" s="2"/>
      </tp>
      <tp>
        <v>1.2309000000000001</v>
        <stp/>
        <stp>##V3_BDPV12</stp>
        <stp>EURUSD Curncy</stp>
        <stp>LAST_PRICE</stp>
        <stp>[Crispin Spreadsheet.xlsx]Portfolio!R681C13</stp>
        <tr r="M681" s="2"/>
      </tp>
      <tp>
        <v>1.2309000000000001</v>
        <stp/>
        <stp>##V3_BDPV12</stp>
        <stp>EURUSD Curncy</stp>
        <stp>LAST_PRICE</stp>
        <stp>[Crispin Spreadsheet.xlsx]Portfolio!R698C13</stp>
        <tr r="M698" s="2"/>
      </tp>
      <tp>
        <v>1.2309000000000001</v>
        <stp/>
        <stp>##V3_BDPV12</stp>
        <stp>EURUSD Curncy</stp>
        <stp>LAST_PRICE</stp>
        <stp>[Crispin Spreadsheet.xlsx]Portfolio!R699C13</stp>
        <tr r="M699" s="2"/>
      </tp>
      <tp>
        <v>1.2309000000000001</v>
        <stp/>
        <stp>##V3_BDPV12</stp>
        <stp>EURUSD Curncy</stp>
        <stp>LAST_PRICE</stp>
        <stp>[Crispin Spreadsheet.xlsx]Portfolio!R696C13</stp>
        <tr r="M696" s="2"/>
      </tp>
      <tp>
        <v>1.2309000000000001</v>
        <stp/>
        <stp>##V3_BDPV12</stp>
        <stp>EURUSD Curncy</stp>
        <stp>LAST_PRICE</stp>
        <stp>[Crispin Spreadsheet.xlsx]Portfolio!R697C13</stp>
        <tr r="M697" s="2"/>
      </tp>
      <tp>
        <v>1.2309000000000001</v>
        <stp/>
        <stp>##V3_BDPV12</stp>
        <stp>EURUSD Curncy</stp>
        <stp>LAST_PRICE</stp>
        <stp>[Crispin Spreadsheet.xlsx]Portfolio!R694C13</stp>
        <tr r="M694" s="2"/>
      </tp>
      <tp>
        <v>1.2309000000000001</v>
        <stp/>
        <stp>##V3_BDPV12</stp>
        <stp>EURUSD Curncy</stp>
        <stp>LAST_PRICE</stp>
        <stp>[Crispin Spreadsheet.xlsx]Portfolio!R695C13</stp>
        <tr r="M695" s="2"/>
      </tp>
      <tp>
        <v>1.2309000000000001</v>
        <stp/>
        <stp>##V3_BDPV12</stp>
        <stp>EURUSD Curncy</stp>
        <stp>LAST_PRICE</stp>
        <stp>[Crispin Spreadsheet.xlsx]Portfolio!R692C13</stp>
        <tr r="M692" s="2"/>
      </tp>
      <tp>
        <v>1.2309000000000001</v>
        <stp/>
        <stp>##V3_BDPV12</stp>
        <stp>EURUSD Curncy</stp>
        <stp>LAST_PRICE</stp>
        <stp>[Crispin Spreadsheet.xlsx]Portfolio!R693C13</stp>
        <tr r="M693" s="2"/>
      </tp>
      <tp>
        <v>1.2309000000000001</v>
        <stp/>
        <stp>##V3_BDPV12</stp>
        <stp>EURUSD Curncy</stp>
        <stp>LAST_PRICE</stp>
        <stp>[Crispin Spreadsheet.xlsx]Portfolio!R690C13</stp>
        <tr r="M690" s="2"/>
      </tp>
      <tp>
        <v>1.2309000000000001</v>
        <stp/>
        <stp>##V3_BDPV12</stp>
        <stp>EURUSD Curncy</stp>
        <stp>LAST_PRICE</stp>
        <stp>[Crispin Spreadsheet.xlsx]Portfolio!R691C13</stp>
        <tr r="M691" s="2"/>
      </tp>
      <tp t="s">
        <v>EUR</v>
        <stp/>
        <stp>##V3_BDPV12</stp>
        <stp>NOKIA FH Equity</stp>
        <stp>CRNCY</stp>
        <stp>[Crispin Spreadsheet.xlsx]Portfolio!R69C4</stp>
        <tr r="D69" s="2"/>
      </tp>
      <tp>
        <v>144.69999999999999</v>
        <stp/>
        <stp>##V3_BDPV12</stp>
        <stp>JUST LN Equity</stp>
        <stp>LAST_PRICE</stp>
        <stp>[Crispin Spreadsheet.xlsx]Portfolio!R492C7</stp>
        <tr r="G492" s="2"/>
      </tp>
      <tp>
        <v>283</v>
        <stp/>
        <stp>##V3_BDPV12</stp>
        <stp>388 HK Equity</stp>
        <stp>PX_YEST_CLOSE</stp>
        <stp>[Crispin Spreadsheet.xlsx]Portfolio!R195C6</stp>
        <tr r="F195" s="2"/>
      </tp>
      <tp>
        <v>350</v>
        <stp/>
        <stp>##V3_BDPV12</stp>
        <stp>STVG LN Equity</stp>
        <stp>LAST_PRICE</stp>
        <stp>[Crispin Spreadsheet.xlsx]Portfolio!R563C7</stp>
        <tr r="G563" s="2"/>
      </tp>
      <tp>
        <v>60.38</v>
        <stp/>
        <stp>##V3_BDPV12</stp>
        <stp>BAER SW Equity</stp>
        <stp>LAST_PRICE</stp>
        <stp>[Crispin Spreadsheet.xlsx]Portfolio!R379C7</stp>
        <tr r="G379" s="2"/>
      </tp>
      <tp>
        <v>0.89166000000000001</v>
        <stp/>
        <stp>##V3_BDPV12</stp>
        <stp>EURGBP Curncy</stp>
        <stp>PX_YEST_CLOSE</stp>
        <stp>[Crispin Spreadsheet.xlsx]Portfolio!R51C30</stp>
        <tr r="AD51" s="2"/>
      </tp>
      <tp>
        <v>32.79</v>
        <stp/>
        <stp>##V3_BDPV12</stp>
        <stp>NLSN US Equity</stp>
        <stp>LAST_PRICE</stp>
        <stp>[Crispin Spreadsheet.xlsx]Portfolio!R762C7</stp>
        <tr r="G762" s="2"/>
      </tp>
      <tp>
        <v>5.0999999999999997E-2</v>
        <stp/>
        <stp>##V3_BDPV12</stp>
        <stp>ENRO SS Equity</stp>
        <stp>LAST_PRICE</stp>
        <stp>[Crispin Spreadsheet.xlsx]Portfolio!R356C7</stp>
        <tr r="G356" s="2"/>
      </tp>
      <tp>
        <v>3693</v>
        <stp/>
        <stp>##V3_BDPV12</stp>
        <stp>RIO LN Equity</stp>
        <stp>PX_YEST_CLOSE</stp>
        <stp>[Crispin Spreadsheet.xlsx]Portfolio!R535C6</stp>
        <tr r="F535" s="2"/>
      </tp>
      <tp t="s">
        <v>EUR</v>
        <stp/>
        <stp>##V3_BDPV12</stp>
        <stp>BAYN GY Equity</stp>
        <stp>CRNCY</stp>
        <stp>[Crispin Spreadsheet.xlsx]Portfolio!R141C4</stp>
        <tr r="D141" s="2"/>
      </tp>
      <tp>
        <v>1325</v>
        <stp/>
        <stp>##V3_BDPV12</stp>
        <stp>SN/ LN Equity</stp>
        <stp>PX_YEST_CLOSE</stp>
        <stp>[Crispin Spreadsheet.xlsx]Portfolio!R555C6</stp>
        <tr r="F555" s="2"/>
      </tp>
      <tp>
        <v>114.74</v>
        <stp/>
        <stp>##V3_BDPV12</stp>
        <stp>JPM US Equity</stp>
        <stp>PX_YEST_CLOSE</stp>
        <stp>[Crispin Spreadsheet.xlsx]Portfolio!R645C6</stp>
        <tr r="F645" s="2"/>
      </tp>
      <tp>
        <v>1837.5</v>
        <stp/>
        <stp>##V3_BDPV12</stp>
        <stp>PRU LN Equity</stp>
        <stp>PX_YEST_CLOSE</stp>
        <stp>[Crispin Spreadsheet.xlsx]Portfolio!R525C6</stp>
        <tr r="F525" s="2"/>
      </tp>
      <tp>
        <v>67.599999999999994</v>
        <stp/>
        <stp>##V3_BDPV12</stp>
        <stp>STB NO Equity</stp>
        <stp>PX_YEST_CLOSE</stp>
        <stp>[Crispin Spreadsheet.xlsx]Portfolio!R315C6</stp>
        <tr r="F315" s="2"/>
      </tp>
      <tp>
        <v>23.94</v>
        <stp/>
        <stp>##V3_BDPV12</stp>
        <stp>ITX SQ Equity</stp>
        <stp>PX_YEST_CLOSE</stp>
        <stp>[Crispin Spreadsheet.xlsx]Portfolio!R345C6</stp>
        <tr r="F345" s="2"/>
      </tp>
      <tp t="s">
        <v>CHF</v>
        <stp/>
        <stp>##V3_BDPV12</stp>
        <stp>ARYN SW Equity</stp>
        <stp>CRNCY</stp>
        <stp>[Crispin Spreadsheet.xlsx]Portfolio!R732C4</stp>
        <tr r="D732" s="2"/>
      </tp>
      <tp>
        <v>52.74</v>
        <stp/>
        <stp>##V3_BDPV12</stp>
        <stp>CNA US Equity</stp>
        <stp>PX_YEST_CLOSE</stp>
        <stp>[Crispin Spreadsheet.xlsx]Portfolio!R615C6</stp>
        <tr r="F615" s="2"/>
      </tp>
      <tp>
        <v>52.68</v>
        <stp/>
        <stp>##V3_BDPV12</stp>
        <stp>BID US Equity</stp>
        <stp>PX_YEST_CLOSE</stp>
        <stp>[Crispin Spreadsheet.xlsx]Portfolio!R685C6</stp>
        <tr r="F685" s="2"/>
      </tp>
      <tp t="s">
        <v>EUR</v>
        <stp/>
        <stp>##V3_BDPV12</stp>
        <stp>GEDI IM Equity</stp>
        <stp>CRNCY</stp>
        <stp>[Crispin Spreadsheet.xlsx]Portfolio!R224C4</stp>
        <tr r="D224" s="2"/>
      </tp>
      <tp>
        <v>106.15</v>
        <stp/>
        <stp>##V3_BDPV12</stp>
        <stp>RHM GY Equity</stp>
        <stp>PX_YEST_CLOSE</stp>
        <stp>[Crispin Spreadsheet.xlsx]Portfolio!R165C6</stp>
        <tr r="F165" s="2"/>
      </tp>
      <tp t="s">
        <v>GBp</v>
        <stp/>
        <stp>##V3_BDPV12</stp>
        <stp>BATS LN Equity</stp>
        <stp>CRNCY</stp>
        <stp>[Crispin Spreadsheet.xlsx]Portfolio!R421C4</stp>
        <tr r="D421" s="2"/>
      </tp>
      <tp>
        <v>21.25</v>
        <stp/>
        <stp>##V3_BDPV12</stp>
        <stp>GGP US Equity</stp>
        <stp>PX_YEST_CLOSE</stp>
        <stp>[Crispin Spreadsheet.xlsx]Portfolio!R745C6</stp>
        <tr r="F745" s="2"/>
      </tp>
      <tp>
        <v>21.25</v>
        <stp/>
        <stp>##V3_BDPV12</stp>
        <stp>GGP US Equity</stp>
        <stp>PX_YEST_CLOSE</stp>
        <stp>[Crispin Spreadsheet.xlsx]Portfolio!R635C6</stp>
        <tr r="F635" s="2"/>
      </tp>
      <tp>
        <v>229.8</v>
        <stp/>
        <stp>##V3_BDPV12</stp>
        <stp>WDH DC Equity</stp>
        <stp>PX_YEST_CLOSE</stp>
        <stp>[Crispin Spreadsheet.xlsx]Portfolio!R785C6</stp>
        <tr r="F785" s="2"/>
      </tp>
      <tp>
        <v>1141</v>
        <stp/>
        <stp>##V3_BDPV12</stp>
        <stp>SMSN LI Equity</stp>
        <stp>PX_YEST_CLOSE</stp>
        <stp>[Crispin Spreadsheet.xlsx]Portfolio!R545C6</stp>
        <tr r="F545" s="2"/>
      </tp>
      <tp>
        <v>100.59</v>
        <stp/>
        <stp>##V3_BDPV12</stp>
        <stp>EOG US Equity</stp>
        <stp>PX_YEST_CLOSE</stp>
        <stp>[Crispin Spreadsheet.xlsx]Portfolio!R625C6</stp>
        <tr r="F625" s="2"/>
      </tp>
      <tp>
        <v>83.42</v>
        <stp/>
        <stp>##V3_BDPV12</stp>
        <stp>CFR SW Equity</stp>
        <stp>PX_YEST_CLOSE</stp>
        <stp>[Crispin Spreadsheet.xlsx]Portfolio!R375C6</stp>
        <tr r="F375" s="2"/>
      </tp>
      <tp>
        <v>3816</v>
        <stp/>
        <stp>##V3_BDPV12</stp>
        <stp>BKG LN Equity</stp>
        <stp>PX_YEST_CLOSE</stp>
        <stp>[Crispin Spreadsheet.xlsx]Portfolio!R735C6</stp>
        <tr r="F735" s="2"/>
      </tp>
      <tp>
        <v>93.7</v>
        <stp/>
        <stp>##V3_BDPV12</stp>
        <stp>CIR LN Equity</stp>
        <stp>PX_YEST_CLOSE</stp>
        <stp>[Crispin Spreadsheet.xlsx]Portfolio!R435C6</stp>
        <tr r="F435" s="2"/>
      </tp>
      <tp>
        <v>100.7</v>
        <stp/>
        <stp>##V3_BDPV12</stp>
        <stp>HEN GY Equity</stp>
        <stp>PX_YEST_CLOSE</stp>
        <stp>[Crispin Spreadsheet.xlsx]Portfolio!R155C6</stp>
        <tr r="F155" s="2"/>
      </tp>
      <tp t="s">
        <v>USD</v>
        <stp/>
        <stp>##V3_BDPV12</stp>
        <stp>CACC US Equity</stp>
        <stp>CRNCY</stp>
        <stp>[Crispin Spreadsheet.xlsx]Portfolio!R740C4</stp>
        <tr r="D740" s="2"/>
      </tp>
      <tp>
        <v>1759</v>
        <stp/>
        <stp>##V3_BDPV12</stp>
        <stp>AAL LN Equity</stp>
        <stp>PX_YEST_CLOSE</stp>
        <stp>[Crispin Spreadsheet.xlsx]Portfolio!R405C6</stp>
        <tr r="F405" s="2"/>
      </tp>
      <tp>
        <v>2.8000000000000001E-2</v>
        <stp/>
        <stp>##V3_BDPV12</stp>
        <stp>TSTR LN Equity</stp>
        <stp>PX_YEST_CLOSE</stp>
        <stp>[Crispin Spreadsheet.xlsx]Portfolio!R572C6</stp>
        <tr r="F572" s="2"/>
      </tp>
      <tp>
        <v>85.45</v>
        <stp/>
        <stp>##V3_BDPV12</stp>
        <stp>FGP LN Equity</stp>
        <stp>PX_YEST_CLOSE</stp>
        <stp>[Crispin Spreadsheet.xlsx]Portfolio!R455C6</stp>
        <tr r="F455" s="2"/>
      </tp>
      <tp>
        <v>169.6</v>
        <stp/>
        <stp>##V3_BDPV12</stp>
        <stp>SKFB SS Equity</stp>
        <stp>PX_YEST_CLOSE</stp>
        <stp>[Crispin Spreadsheet.xlsx]Portfolio!R365C6</stp>
        <tr r="F365" s="2"/>
      </tp>
      <tp>
        <v>27.26</v>
        <stp/>
        <stp>##V3_BDPV12</stp>
        <stp>BGN IM Equity</stp>
        <stp>PX_YEST_CLOSE</stp>
        <stp>[Crispin Spreadsheet.xlsx]Portfolio!R215C6</stp>
        <tr r="F215" s="2"/>
      </tp>
      <tp>
        <v>2441</v>
        <stp/>
        <stp>##V3_BDPV12</stp>
        <stp>DGE LN Equity</stp>
        <stp>PX_YEST_CLOSE</stp>
        <stp>[Crispin Spreadsheet.xlsx]Portfolio!R445C6</stp>
        <tr r="F445" s="2"/>
      </tp>
      <tp>
        <v>12.324999999999999</v>
        <stp/>
        <stp>##V3_BDPV12</stp>
        <stp>FUR NA Equity</stp>
        <stp>PX_YEST_CLOSE</stp>
        <stp>[Crispin Spreadsheet.xlsx]Portfolio!R295C6</stp>
        <tr r="F295" s="2"/>
      </tp>
      <tp>
        <v>174.6</v>
        <stp/>
        <stp>##V3_BDPV12</stp>
        <stp>ADS GY Equity</stp>
        <stp>PX_YEST_CLOSE</stp>
        <stp>[Crispin Spreadsheet.xlsx]Portfolio!R135C6</stp>
        <tr r="F135" s="2"/>
      </tp>
      <tp t="s">
        <v>EUR</v>
        <stp/>
        <stp>##V3_BDPV12</stp>
        <stp>APAM NA Equity</stp>
        <stp>CRNCY</stp>
        <stp>[Crispin Spreadsheet.xlsx]Portfolio!R292C4</stp>
        <tr r="D292" s="2"/>
      </tp>
      <tp>
        <v>11.42</v>
        <stp/>
        <stp>##V3_BDPV12</stp>
        <stp>RDC US Equity</stp>
        <stp>PX_YEST_CLOSE</stp>
        <stp>[Crispin Spreadsheet.xlsx]Portfolio!R765C6</stp>
        <tr r="F765" s="2"/>
      </tp>
      <tp t="s">
        <v>SEK</v>
        <stp/>
        <stp>##V3_BDPV12</stp>
        <stp>ALIV SS Equity</stp>
        <stp>CRNCY</stp>
        <stp>[Crispin Spreadsheet.xlsx]Portfolio!R352C4</stp>
        <tr r="D352" s="2"/>
      </tp>
      <tp>
        <v>12.236000000000001</v>
        <stp/>
        <stp>##V3_BDPV12</stp>
        <stp>CBK GY Equity</stp>
        <stp>PX_YEST_CLOSE</stp>
        <stp>[Crispin Spreadsheet.xlsx]Portfolio!R145C6</stp>
        <tr r="F145" s="2"/>
      </tp>
      <tp>
        <v>151.94999999999999</v>
        <stp/>
        <stp>##V3_BDPV12</stp>
        <stp>ITV LN Equity</stp>
        <stp>PX_YEST_CLOSE</stp>
        <stp>[Crispin Spreadsheet.xlsx]Portfolio!R485C6</stp>
        <tr r="F485" s="2"/>
      </tp>
      <tp t="s">
        <v>SEK</v>
        <stp/>
        <stp>##V3_BDPV12</stp>
        <stp>ENRO SS Equity</stp>
        <stp>CRNCY</stp>
        <stp>[Crispin Spreadsheet.xlsx]Portfolio!R356C4</stp>
        <tr r="D356" s="2"/>
      </tp>
      <tp>
        <v>163.4</v>
        <stp/>
        <stp>##V3_BDPV12</stp>
        <stp>LCL LN Equity</stp>
        <stp>PX_YEST_CLOSE</stp>
        <stp>[Crispin Spreadsheet.xlsx]Portfolio!R495C6</stp>
        <tr r="F495" s="2"/>
      </tp>
      <tp>
        <v>24.05</v>
        <stp/>
        <stp>##V3_BDPV12</stp>
        <stp>FTI FP Equity</stp>
        <stp>PX_YEST_CLOSE</stp>
        <stp>[Crispin Spreadsheet.xlsx]Portfolio!R775C6</stp>
        <tr r="F775" s="2"/>
      </tp>
      <tp>
        <v>181.35</v>
        <stp/>
        <stp>##V3_BDPV12</stp>
        <stp>URI US Equity</stp>
        <stp>PX_YEST_CLOSE</stp>
        <stp>[Crispin Spreadsheet.xlsx]Portfolio!R695C6</stp>
        <tr r="F695" s="2"/>
      </tp>
      <tp>
        <v>3.0255000000000001</v>
        <stp/>
        <stp>##V3_BDPV12</stp>
        <stp>ISP IM Equity</stp>
        <stp>PX_YEST_CLOSE</stp>
        <stp>[Crispin Spreadsheet.xlsx]Portfolio!R225C6</stp>
        <tr r="F225" s="2"/>
      </tp>
      <tp>
        <v>216</v>
        <stp/>
        <stp>##V3_BDPV12</stp>
        <stp>MRO LN Equity</stp>
        <stp>PX_YEST_CLOSE</stp>
        <stp>[Crispin Spreadsheet.xlsx]Portfolio!R505C6</stp>
        <tr r="F505" s="2"/>
      </tp>
      <tp>
        <v>1403.6</v>
        <stp/>
        <stp>##V3_BDPV12</stp>
        <stp>BLT LN Equity</stp>
        <stp>LAST_PRICE</stp>
        <stp>[Crispin Spreadsheet.xlsx]Portfolio!R417C7</stp>
        <tr r="G417" s="2"/>
      </tp>
      <tp>
        <v>184.05</v>
        <stp/>
        <stp>##V3_BDPV12</stp>
        <stp>GNC LN Equity</stp>
        <stp>LAST_PRICE</stp>
        <stp>[Crispin Spreadsheet.xlsx]Portfolio!R462C7</stp>
        <tr r="G462" s="2"/>
      </tp>
      <tp>
        <v>183.36</v>
        <stp/>
        <stp>##V3_BDPV12</stp>
        <stp>URI US Equity</stp>
        <stp>LAST_PRICE</stp>
        <stp>[Crispin Spreadsheet.xlsx]Portfolio!R779C7</stp>
        <tr r="G779" s="2"/>
      </tp>
      <tp>
        <v>6</v>
        <stp/>
        <stp>##V3_BDPV12</stp>
        <stp>EDR LN Equity</stp>
        <stp>LAST_PRICE</stp>
        <stp>[Crispin Spreadsheet.xlsx]Portfolio!R450C7</stp>
        <tr r="G450" s="2"/>
      </tp>
      <tp>
        <v>28.25</v>
        <stp/>
        <stp>##V3_BDPV12</stp>
        <stp>AGY LN Equity</stp>
        <stp>LAST_PRICE</stp>
        <stp>[Crispin Spreadsheet.xlsx]Portfolio!R404C7</stp>
        <tr r="G404" s="2"/>
      </tp>
      <tp>
        <v>146.80000000000001</v>
        <stp/>
        <stp>##V3_BDPV12</stp>
        <stp>HOT GY Equity</stp>
        <stp>LAST_PRICE</stp>
        <stp>[Crispin Spreadsheet.xlsx]Portfolio!R156C7</stp>
        <tr r="G156" s="2"/>
      </tp>
      <tp>
        <v>810.5</v>
        <stp/>
        <stp>##V3_BDPV12</stp>
        <stp>DTG LN Equity</stp>
        <stp>LAST_PRICE</stp>
        <stp>[Crispin Spreadsheet.xlsx]Portfolio!R741C7</stp>
        <tr r="G741" s="2"/>
      </tp>
      <tp>
        <v>22.54</v>
        <stp/>
        <stp>##V3_BDPV12</stp>
        <stp>MMB FP Equity</stp>
        <stp>LAST_PRICE</stp>
        <stp>[Crispin Spreadsheet.xlsx]Portfolio!R102C7</stp>
        <tr r="G102" s="2"/>
      </tp>
      <tp>
        <v>3946</v>
        <stp/>
        <stp>##V3_BDPV12</stp>
        <stp>LSE LN Equity</stp>
        <stp>LAST_PRICE</stp>
        <stp>[Crispin Spreadsheet.xlsx]Portfolio!R499C7</stp>
        <tr r="G499" s="2"/>
      </tp>
      <tp>
        <v>489</v>
        <stp/>
        <stp>##V3_BDPV12</stp>
        <stp>ERF FP Equity</stp>
        <stp>PX_YEST_CLOSE</stp>
        <stp>[Crispin Spreadsheet.xlsx]Portfolio!R96C6</stp>
        <tr r="F96" s="2"/>
      </tp>
      <tp>
        <v>75.14</v>
        <stp/>
        <stp>##V3_BDPV12</stp>
        <stp>CBA AU Equity</stp>
        <stp>PX_YEST_CLOSE</stp>
        <stp>[Crispin Spreadsheet.xlsx]Portfolio!R11C6</stp>
        <tr r="F11" s="2"/>
      </tp>
      <tp>
        <v>13.62</v>
        <stp/>
        <stp>##V3_BDPV12</stp>
        <stp>ACA FP Equity</stp>
        <stp>PX_YEST_CLOSE</stp>
        <stp>[Crispin Spreadsheet.xlsx]Portfolio!R91C6</stp>
        <tr r="F91" s="2"/>
      </tp>
      <tp t="s">
        <v>#N/A N/A</v>
        <stp/>
        <stp>##V3_BDPV12</stp>
        <stp>SVH AU Equity</stp>
        <stp>PX_YEST_CLOSE</stp>
        <stp>[Crispin Spreadsheet.xlsx]Portfolio!R18C6</stp>
        <tr r="F18" s="2"/>
      </tp>
      <tp t="s">
        <v>EUR</v>
        <stp/>
        <stp>##V3_BDPV12</stp>
        <stp>STERV FH Equity</stp>
        <stp>CRNCY</stp>
        <stp>[Crispin Spreadsheet.xlsx]Portfolio!R72C4</stp>
        <tr r="D72" s="2"/>
      </tp>
      <tp t="s">
        <v>SEK</v>
        <stp/>
        <stp>##V3_BDPV12</stp>
        <stp>SWEDA SS Equity</stp>
        <stp>CRNCY</stp>
        <stp>[Crispin Spreadsheet.xlsx]Portfolio!R367C4</stp>
        <tr r="D367" s="2"/>
      </tp>
      <tp>
        <v>35</v>
        <stp/>
        <stp>##V3_BDPV12</stp>
        <stp>SLCE3 BS Equity</stp>
        <stp>PX_YEST_CLOSE</stp>
        <stp>[Crispin Spreadsheet.xlsx]Portfolio!R769C6</stp>
        <tr r="F769" s="2"/>
      </tp>
      <tp>
        <v>11.54</v>
        <stp/>
        <stp>##V3_BDPV12</stp>
        <stp>GARAN TI Equity</stp>
        <stp>PX_YEST_CLOSE</stp>
        <stp>[Crispin Spreadsheet.xlsx]Portfolio!R394C6</stp>
        <tr r="F394" s="2"/>
      </tp>
      <tp t="s">
        <v>DKK</v>
        <stp/>
        <stp>##V3_BDPV12</stp>
        <stp>AMBUB DC Equity</stp>
        <stp>CRNCY</stp>
        <stp>[Crispin Spreadsheet.xlsx]Portfolio!R54C4</stp>
        <tr r="D54" s="2"/>
      </tp>
      <tp>
        <v>11.48</v>
        <stp/>
        <stp>##V3_BDPV12</stp>
        <stp>317 HK Equity</stp>
        <stp>PX_YEST_CLOSE</stp>
        <stp>[Crispin Spreadsheet.xlsx]Portfolio!R194C6</stp>
        <tr r="F194" s="2"/>
      </tp>
      <tp>
        <v>61.41</v>
        <stp/>
        <stp>##V3_BDPV12</stp>
        <stp>GGAL US Equity</stp>
        <stp>LAST_PRICE</stp>
        <stp>[Crispin Spreadsheet.xlsx]Portfolio!R638C7</stp>
        <tr r="G638" s="2"/>
      </tp>
      <tp>
        <v>779.3</v>
        <stp/>
        <stp>##V3_BDPV12</stp>
        <stp>STAN LN Equity</stp>
        <stp>LAST_PRICE</stp>
        <stp>[Crispin Spreadsheet.xlsx]Portfolio!R562C7</stp>
        <tr r="G562" s="2"/>
      </tp>
      <tp>
        <v>4296</v>
        <stp/>
        <stp>##V3_BDPV12</stp>
        <stp>RMV LN Equity</stp>
        <stp>PX_YEST_CLOSE</stp>
        <stp>[Crispin Spreadsheet.xlsx]Portfolio!R534C6</stp>
        <tr r="F534" s="2"/>
      </tp>
      <tp>
        <v>16.295000000000002</v>
        <stp/>
        <stp>##V3_BDPV12</stp>
        <stp>RYA LN Equity</stp>
        <stp>PX_YEST_CLOSE</stp>
        <stp>[Crispin Spreadsheet.xlsx]Portfolio!R544C6</stp>
        <tr r="F544" s="2"/>
      </tp>
      <tp>
        <v>17.5</v>
        <stp/>
        <stp>##V3_BDPV12</stp>
        <stp>SLP LN Equity</stp>
        <stp>PX_YEST_CLOSE</stp>
        <stp>[Crispin Spreadsheet.xlsx]Portfolio!R564C6</stp>
        <tr r="F564" s="2"/>
      </tp>
      <tp>
        <v>693</v>
        <stp/>
        <stp>##V3_BDPV12</stp>
        <stp>SMS LN Equity</stp>
        <stp>PX_YEST_CLOSE</stp>
        <stp>[Crispin Spreadsheet.xlsx]Portfolio!R554C6</stp>
        <tr r="F554" s="2"/>
      </tp>
      <tp>
        <v>928.2</v>
        <stp/>
        <stp>##V3_BDPV12</stp>
        <stp>PFG LN Equity</stp>
        <stp>PX_YEST_CLOSE</stp>
        <stp>[Crispin Spreadsheet.xlsx]Portfolio!R524C6</stp>
        <tr r="F524" s="2"/>
      </tp>
      <tp>
        <v>178.9</v>
        <stp/>
        <stp>##V3_BDPV12</stp>
        <stp>STL NO Equity</stp>
        <stp>PX_YEST_CLOSE</stp>
        <stp>[Crispin Spreadsheet.xlsx]Portfolio!R314C6</stp>
        <tr r="F314" s="2"/>
      </tp>
      <tp>
        <v>11.44</v>
        <stp/>
        <stp>##V3_BDPV12</stp>
        <stp>IDR SQ Equity</stp>
        <stp>PX_YEST_CLOSE</stp>
        <stp>[Crispin Spreadsheet.xlsx]Portfolio!R344C6</stp>
        <tr r="F344" s="2"/>
      </tp>
      <tp>
        <v>1210.5</v>
        <stp/>
        <stp>##V3_BDPV12</stp>
        <stp>WPP LN Equity</stp>
        <stp>PX_YEST_CLOSE</stp>
        <stp>[Crispin Spreadsheet.xlsx]Portfolio!R584C6</stp>
        <tr r="F584" s="2"/>
      </tp>
      <tp>
        <v>37.04</v>
        <stp/>
        <stp>##V3_BDPV12</stp>
        <stp>NAV US Equity</stp>
        <stp>PX_YEST_CLOSE</stp>
        <stp>[Crispin Spreadsheet.xlsx]Portfolio!R664C6</stp>
        <tr r="F664" s="2"/>
      </tp>
      <tp>
        <v>22.9</v>
        <stp/>
        <stp>##V3_BDPV12</stp>
        <stp>TCS LI Equity</stp>
        <stp>PX_YEST_CLOSE</stp>
        <stp>[Crispin Spreadsheet.xlsx]Portfolio!R774C6</stp>
        <tr r="F774" s="2"/>
      </tp>
      <tp t="s">
        <v>EUR</v>
        <stp/>
        <stp>##V3_BDPV12</stp>
        <stp>BIRG ID Equity</stp>
        <stp>CRNCY</stp>
        <stp>[Crispin Spreadsheet.xlsx]Portfolio!R210C4</stp>
        <tr r="D210" s="2"/>
      </tp>
      <tp>
        <v>46.22</v>
        <stp/>
        <stp>##V3_BDPV12</stp>
        <stp>CAR US Equity</stp>
        <stp>PX_YEST_CLOSE</stp>
        <stp>[Crispin Spreadsheet.xlsx]Portfolio!R734C6</stp>
        <tr r="F734" s="2"/>
      </tp>
      <tp>
        <v>54.11</v>
        <stp/>
        <stp>##V3_BDPV12</stp>
        <stp>AAL US Equity</stp>
        <stp>PX_YEST_CLOSE</stp>
        <stp>[Crispin Spreadsheet.xlsx]Portfolio!R594C6</stp>
        <tr r="F594" s="2"/>
      </tp>
      <tp>
        <v>1</v>
        <stp/>
        <stp>##V3_BDPV12</stp>
        <stp>EURJPY Curncy</stp>
        <stp>QUOTE_FACTOR</stp>
        <stp>[Crispin Spreadsheet.xlsx]Portfolio!R764C12</stp>
        <tr r="L764" s="2"/>
      </tp>
      <tp>
        <v>1</v>
        <stp/>
        <stp>##V3_BDPV12</stp>
        <stp>EURJPY Curncy</stp>
        <stp>QUOTE_FACTOR</stp>
        <stp>[Crispin Spreadsheet.xlsx]Portfolio!R770C12</stp>
        <tr r="L770" s="2"/>
      </tp>
      <tp>
        <v>1</v>
        <stp/>
        <stp>##V3_BDPV12</stp>
        <stp>EURJPY Curncy</stp>
        <stp>QUOTE_FACTOR</stp>
        <stp>[Crispin Spreadsheet.xlsx]Portfolio!R772C12</stp>
        <tr r="L772" s="2"/>
      </tp>
      <tp>
        <v>1</v>
        <stp/>
        <stp>##V3_BDPV12</stp>
        <stp>EURJPY Curncy</stp>
        <stp>QUOTE_FACTOR</stp>
        <stp>[Crispin Spreadsheet.xlsx]Portfolio!R709C12</stp>
        <tr r="L709" s="2"/>
      </tp>
      <tp>
        <v>82.6</v>
        <stp/>
        <stp>##V3_BDPV12</stp>
        <stp>SAVE FP Equity</stp>
        <stp>PX_YEST_CLOSE</stp>
        <stp>[Crispin Spreadsheet.xlsx]Portfolio!R114C6</stp>
        <tr r="F114" s="2"/>
      </tp>
      <tp>
        <v>21.54</v>
        <stp/>
        <stp>##V3_BDPV12</stp>
        <stp>TKA GY Equity</stp>
        <stp>PX_YEST_CLOSE</stp>
        <stp>[Crispin Spreadsheet.xlsx]Portfolio!R174C6</stp>
        <tr r="F174" s="2"/>
      </tp>
      <tp>
        <v>1</v>
        <stp/>
        <stp>##V3_BDPV12</stp>
        <stp>EURJPY Curncy</stp>
        <stp>QUOTE_FACTOR</stp>
        <stp>[Crispin Spreadsheet.xlsx]Portfolio!R240C12</stp>
        <tr r="L240" s="2"/>
      </tp>
      <tp>
        <v>1</v>
        <stp/>
        <stp>##V3_BDPV12</stp>
        <stp>EURJPY Curncy</stp>
        <stp>QUOTE_FACTOR</stp>
        <stp>[Crispin Spreadsheet.xlsx]Portfolio!R242C12</stp>
        <tr r="L242" s="2"/>
      </tp>
      <tp>
        <v>1</v>
        <stp/>
        <stp>##V3_BDPV12</stp>
        <stp>EURJPY Curncy</stp>
        <stp>QUOTE_FACTOR</stp>
        <stp>[Crispin Spreadsheet.xlsx]Portfolio!R243C12</stp>
        <tr r="L243" s="2"/>
      </tp>
      <tp>
        <v>1</v>
        <stp/>
        <stp>##V3_BDPV12</stp>
        <stp>EURJPY Curncy</stp>
        <stp>QUOTE_FACTOR</stp>
        <stp>[Crispin Spreadsheet.xlsx]Portfolio!R244C12</stp>
        <tr r="L244" s="2"/>
      </tp>
      <tp>
        <v>1</v>
        <stp/>
        <stp>##V3_BDPV12</stp>
        <stp>EURJPY Curncy</stp>
        <stp>QUOTE_FACTOR</stp>
        <stp>[Crispin Spreadsheet.xlsx]Portfolio!R245C12</stp>
        <tr r="L245" s="2"/>
      </tp>
      <tp>
        <v>1</v>
        <stp/>
        <stp>##V3_BDPV12</stp>
        <stp>EURJPY Curncy</stp>
        <stp>QUOTE_FACTOR</stp>
        <stp>[Crispin Spreadsheet.xlsx]Portfolio!R246C12</stp>
        <tr r="L246" s="2"/>
      </tp>
      <tp>
        <v>1</v>
        <stp/>
        <stp>##V3_BDPV12</stp>
        <stp>EURJPY Curncy</stp>
        <stp>QUOTE_FACTOR</stp>
        <stp>[Crispin Spreadsheet.xlsx]Portfolio!R247C12</stp>
        <tr r="L247" s="2"/>
      </tp>
      <tp>
        <v>1</v>
        <stp/>
        <stp>##V3_BDPV12</stp>
        <stp>EURJPY Curncy</stp>
        <stp>QUOTE_FACTOR</stp>
        <stp>[Crispin Spreadsheet.xlsx]Portfolio!R248C12</stp>
        <tr r="L248" s="2"/>
      </tp>
      <tp>
        <v>1</v>
        <stp/>
        <stp>##V3_BDPV12</stp>
        <stp>EURJPY Curncy</stp>
        <stp>QUOTE_FACTOR</stp>
        <stp>[Crispin Spreadsheet.xlsx]Portfolio!R250C12</stp>
        <tr r="L250" s="2"/>
      </tp>
      <tp>
        <v>1</v>
        <stp/>
        <stp>##V3_BDPV12</stp>
        <stp>EURJPY Curncy</stp>
        <stp>QUOTE_FACTOR</stp>
        <stp>[Crispin Spreadsheet.xlsx]Portfolio!R251C12</stp>
        <tr r="L251" s="2"/>
      </tp>
      <tp>
        <v>1</v>
        <stp/>
        <stp>##V3_BDPV12</stp>
        <stp>EURJPY Curncy</stp>
        <stp>QUOTE_FACTOR</stp>
        <stp>[Crispin Spreadsheet.xlsx]Portfolio!R252C12</stp>
        <tr r="L252" s="2"/>
      </tp>
      <tp>
        <v>1</v>
        <stp/>
        <stp>##V3_BDPV12</stp>
        <stp>EURJPY Curncy</stp>
        <stp>QUOTE_FACTOR</stp>
        <stp>[Crispin Spreadsheet.xlsx]Portfolio!R253C12</stp>
        <tr r="L253" s="2"/>
      </tp>
      <tp>
        <v>1</v>
        <stp/>
        <stp>##V3_BDPV12</stp>
        <stp>EURJPY Curncy</stp>
        <stp>QUOTE_FACTOR</stp>
        <stp>[Crispin Spreadsheet.xlsx]Portfolio!R254C12</stp>
        <tr r="L254" s="2"/>
      </tp>
      <tp>
        <v>1</v>
        <stp/>
        <stp>##V3_BDPV12</stp>
        <stp>EURJPY Curncy</stp>
        <stp>QUOTE_FACTOR</stp>
        <stp>[Crispin Spreadsheet.xlsx]Portfolio!R255C12</stp>
        <tr r="L255" s="2"/>
      </tp>
      <tp>
        <v>1</v>
        <stp/>
        <stp>##V3_BDPV12</stp>
        <stp>EURJPY Curncy</stp>
        <stp>QUOTE_FACTOR</stp>
        <stp>[Crispin Spreadsheet.xlsx]Portfolio!R256C12</stp>
        <tr r="L256" s="2"/>
      </tp>
      <tp>
        <v>1</v>
        <stp/>
        <stp>##V3_BDPV12</stp>
        <stp>EURJPY Curncy</stp>
        <stp>QUOTE_FACTOR</stp>
        <stp>[Crispin Spreadsheet.xlsx]Portfolio!R257C12</stp>
        <tr r="L257" s="2"/>
      </tp>
      <tp>
        <v>1</v>
        <stp/>
        <stp>##V3_BDPV12</stp>
        <stp>EURJPY Curncy</stp>
        <stp>QUOTE_FACTOR</stp>
        <stp>[Crispin Spreadsheet.xlsx]Portfolio!R258C12</stp>
        <tr r="L258" s="2"/>
      </tp>
      <tp>
        <v>1</v>
        <stp/>
        <stp>##V3_BDPV12</stp>
        <stp>EURJPY Curncy</stp>
        <stp>QUOTE_FACTOR</stp>
        <stp>[Crispin Spreadsheet.xlsx]Portfolio!R259C12</stp>
        <tr r="L259" s="2"/>
      </tp>
      <tp>
        <v>1</v>
        <stp/>
        <stp>##V3_BDPV12</stp>
        <stp>EURJPY Curncy</stp>
        <stp>QUOTE_FACTOR</stp>
        <stp>[Crispin Spreadsheet.xlsx]Portfolio!R260C12</stp>
        <tr r="L260" s="2"/>
      </tp>
      <tp>
        <v>1</v>
        <stp/>
        <stp>##V3_BDPV12</stp>
        <stp>EURJPY Curncy</stp>
        <stp>QUOTE_FACTOR</stp>
        <stp>[Crispin Spreadsheet.xlsx]Portfolio!R261C12</stp>
        <tr r="L261" s="2"/>
      </tp>
      <tp>
        <v>1</v>
        <stp/>
        <stp>##V3_BDPV12</stp>
        <stp>EURJPY Curncy</stp>
        <stp>QUOTE_FACTOR</stp>
        <stp>[Crispin Spreadsheet.xlsx]Portfolio!R262C12</stp>
        <tr r="L262" s="2"/>
      </tp>
      <tp>
        <v>1</v>
        <stp/>
        <stp>##V3_BDPV12</stp>
        <stp>EURJPY Curncy</stp>
        <stp>QUOTE_FACTOR</stp>
        <stp>[Crispin Spreadsheet.xlsx]Portfolio!R263C12</stp>
        <tr r="L263" s="2"/>
      </tp>
      <tp>
        <v>1</v>
        <stp/>
        <stp>##V3_BDPV12</stp>
        <stp>EURJPY Curncy</stp>
        <stp>QUOTE_FACTOR</stp>
        <stp>[Crispin Spreadsheet.xlsx]Portfolio!R264C12</stp>
        <tr r="L264" s="2"/>
      </tp>
      <tp>
        <v>1</v>
        <stp/>
        <stp>##V3_BDPV12</stp>
        <stp>EURJPY Curncy</stp>
        <stp>QUOTE_FACTOR</stp>
        <stp>[Crispin Spreadsheet.xlsx]Portfolio!R265C12</stp>
        <tr r="L265" s="2"/>
      </tp>
      <tp>
        <v>1</v>
        <stp/>
        <stp>##V3_BDPV12</stp>
        <stp>EURJPY Curncy</stp>
        <stp>QUOTE_FACTOR</stp>
        <stp>[Crispin Spreadsheet.xlsx]Portfolio!R266C12</stp>
        <tr r="L266" s="2"/>
      </tp>
      <tp>
        <v>1</v>
        <stp/>
        <stp>##V3_BDPV12</stp>
        <stp>EURJPY Curncy</stp>
        <stp>QUOTE_FACTOR</stp>
        <stp>[Crispin Spreadsheet.xlsx]Portfolio!R267C12</stp>
        <tr r="L267" s="2"/>
      </tp>
      <tp>
        <v>1</v>
        <stp/>
        <stp>##V3_BDPV12</stp>
        <stp>EURJPY Curncy</stp>
        <stp>QUOTE_FACTOR</stp>
        <stp>[Crispin Spreadsheet.xlsx]Portfolio!R268C12</stp>
        <tr r="L268" s="2"/>
      </tp>
      <tp>
        <v>1</v>
        <stp/>
        <stp>##V3_BDPV12</stp>
        <stp>EURJPY Curncy</stp>
        <stp>QUOTE_FACTOR</stp>
        <stp>[Crispin Spreadsheet.xlsx]Portfolio!R269C12</stp>
        <tr r="L269" s="2"/>
      </tp>
      <tp>
        <v>1</v>
        <stp/>
        <stp>##V3_BDPV12</stp>
        <stp>EURJPY Curncy</stp>
        <stp>QUOTE_FACTOR</stp>
        <stp>[Crispin Spreadsheet.xlsx]Portfolio!R270C12</stp>
        <tr r="L270" s="2"/>
      </tp>
      <tp>
        <v>1</v>
        <stp/>
        <stp>##V3_BDPV12</stp>
        <stp>EURJPY Curncy</stp>
        <stp>QUOTE_FACTOR</stp>
        <stp>[Crispin Spreadsheet.xlsx]Portfolio!R271C12</stp>
        <tr r="L271" s="2"/>
      </tp>
      <tp>
        <v>1</v>
        <stp/>
        <stp>##V3_BDPV12</stp>
        <stp>EURJPY Curncy</stp>
        <stp>QUOTE_FACTOR</stp>
        <stp>[Crispin Spreadsheet.xlsx]Portfolio!R272C12</stp>
        <tr r="L272" s="2"/>
      </tp>
      <tp>
        <v>1</v>
        <stp/>
        <stp>##V3_BDPV12</stp>
        <stp>EURJPY Curncy</stp>
        <stp>QUOTE_FACTOR</stp>
        <stp>[Crispin Spreadsheet.xlsx]Portfolio!R273C12</stp>
        <tr r="L273" s="2"/>
      </tp>
      <tp>
        <v>1</v>
        <stp/>
        <stp>##V3_BDPV12</stp>
        <stp>EURJPY Curncy</stp>
        <stp>QUOTE_FACTOR</stp>
        <stp>[Crispin Spreadsheet.xlsx]Portfolio!R274C12</stp>
        <tr r="L274" s="2"/>
      </tp>
      <tp>
        <v>1</v>
        <stp/>
        <stp>##V3_BDPV12</stp>
        <stp>EURJPY Curncy</stp>
        <stp>QUOTE_FACTOR</stp>
        <stp>[Crispin Spreadsheet.xlsx]Portfolio!R275C12</stp>
        <tr r="L275" s="2"/>
      </tp>
      <tp>
        <v>1</v>
        <stp/>
        <stp>##V3_BDPV12</stp>
        <stp>EURJPY Curncy</stp>
        <stp>QUOTE_FACTOR</stp>
        <stp>[Crispin Spreadsheet.xlsx]Portfolio!R276C12</stp>
        <tr r="L276" s="2"/>
      </tp>
      <tp>
        <v>1</v>
        <stp/>
        <stp>##V3_BDPV12</stp>
        <stp>EURJPY Curncy</stp>
        <stp>QUOTE_FACTOR</stp>
        <stp>[Crispin Spreadsheet.xlsx]Portfolio!R277C12</stp>
        <tr r="L277" s="2"/>
      </tp>
      <tp>
        <v>1</v>
        <stp/>
        <stp>##V3_BDPV12</stp>
        <stp>EURJPY Curncy</stp>
        <stp>QUOTE_FACTOR</stp>
        <stp>[Crispin Spreadsheet.xlsx]Portfolio!R278C12</stp>
        <tr r="L278" s="2"/>
      </tp>
      <tp>
        <v>1</v>
        <stp/>
        <stp>##V3_BDPV12</stp>
        <stp>EURJPY Curncy</stp>
        <stp>QUOTE_FACTOR</stp>
        <stp>[Crispin Spreadsheet.xlsx]Portfolio!R279C12</stp>
        <tr r="L279" s="2"/>
      </tp>
      <tp>
        <v>1</v>
        <stp/>
        <stp>##V3_BDPV12</stp>
        <stp>EURJPY Curncy</stp>
        <stp>QUOTE_FACTOR</stp>
        <stp>[Crispin Spreadsheet.xlsx]Portfolio!R236C12</stp>
        <tr r="L236" s="2"/>
      </tp>
      <tp>
        <v>1</v>
        <stp/>
        <stp>##V3_BDPV12</stp>
        <stp>EURJPY Curncy</stp>
        <stp>QUOTE_FACTOR</stp>
        <stp>[Crispin Spreadsheet.xlsx]Portfolio!R237C12</stp>
        <tr r="L237" s="2"/>
      </tp>
      <tp>
        <v>1</v>
        <stp/>
        <stp>##V3_BDPV12</stp>
        <stp>EURJPY Curncy</stp>
        <stp>QUOTE_FACTOR</stp>
        <stp>[Crispin Spreadsheet.xlsx]Portfolio!R238C12</stp>
        <tr r="L238" s="2"/>
      </tp>
      <tp>
        <v>1</v>
        <stp/>
        <stp>##V3_BDPV12</stp>
        <stp>EURJPY Curncy</stp>
        <stp>QUOTE_FACTOR</stp>
        <stp>[Crispin Spreadsheet.xlsx]Portfolio!R239C12</stp>
        <tr r="L239" s="2"/>
      </tp>
      <tp>
        <v>1</v>
        <stp/>
        <stp>##V3_BDPV12</stp>
        <stp>EURJPY Curncy</stp>
        <stp>QUOTE_FACTOR</stp>
        <stp>[Crispin Spreadsheet.xlsx]Portfolio!R280C12</stp>
        <tr r="L280" s="2"/>
      </tp>
      <tp>
        <v>1</v>
        <stp/>
        <stp>##V3_BDPV12</stp>
        <stp>EURJPY Curncy</stp>
        <stp>QUOTE_FACTOR</stp>
        <stp>[Crispin Spreadsheet.xlsx]Portfolio!R281C12</stp>
        <tr r="L281" s="2"/>
      </tp>
      <tp>
        <v>1</v>
        <stp/>
        <stp>##V3_BDPV12</stp>
        <stp>EURJPY Curncy</stp>
        <stp>QUOTE_FACTOR</stp>
        <stp>[Crispin Spreadsheet.xlsx]Portfolio!R282C12</stp>
        <tr r="L282" s="2"/>
      </tp>
      <tp>
        <v>1</v>
        <stp/>
        <stp>##V3_BDPV12</stp>
        <stp>EURJPY Curncy</stp>
        <stp>QUOTE_FACTOR</stp>
        <stp>[Crispin Spreadsheet.xlsx]Portfolio!R283C12</stp>
        <tr r="L283" s="2"/>
      </tp>
      <tp>
        <v>1</v>
        <stp/>
        <stp>##V3_BDPV12</stp>
        <stp>EURJPY Curncy</stp>
        <stp>QUOTE_FACTOR</stp>
        <stp>[Crispin Spreadsheet.xlsx]Portfolio!R284C12</stp>
        <tr r="L284" s="2"/>
      </tp>
      <tp>
        <v>1</v>
        <stp/>
        <stp>##V3_BDPV12</stp>
        <stp>EURJPY Curncy</stp>
        <stp>QUOTE_FACTOR</stp>
        <stp>[Crispin Spreadsheet.xlsx]Portfolio!R285C12</stp>
        <tr r="L285" s="2"/>
      </tp>
      <tp>
        <v>1</v>
        <stp/>
        <stp>##V3_BDPV12</stp>
        <stp>EURJPY Curncy</stp>
        <stp>QUOTE_FACTOR</stp>
        <stp>[Crispin Spreadsheet.xlsx]Portfolio!R286C12</stp>
        <tr r="L286" s="2"/>
      </tp>
      <tp>
        <v>1</v>
        <stp/>
        <stp>##V3_BDPV12</stp>
        <stp>EURJPY Curncy</stp>
        <stp>QUOTE_FACTOR</stp>
        <stp>[Crispin Spreadsheet.xlsx]Portfolio!R287C12</stp>
        <tr r="L287" s="2"/>
      </tp>
      <tp>
        <v>1</v>
        <stp/>
        <stp>##V3_BDPV12</stp>
        <stp>EURJPY Curncy</stp>
        <stp>QUOTE_FACTOR</stp>
        <stp>[Crispin Spreadsheet.xlsx]Portfolio!R288C12</stp>
        <tr r="L288" s="2"/>
      </tp>
      <tp>
        <v>273.2</v>
        <stp/>
        <stp>##V3_BDPV12</stp>
        <stp>BBY LN Equity</stp>
        <stp>PX_YEST_CLOSE</stp>
        <stp>[Crispin Spreadsheet.xlsx]Portfolio!R414C6</stp>
        <tr r="F414" s="2"/>
      </tp>
      <tp>
        <v>81.7</v>
        <stp/>
        <stp>##V3_BDPV12</stp>
        <stp>HEI GY Equity</stp>
        <stp>PX_YEST_CLOSE</stp>
        <stp>[Crispin Spreadsheet.xlsx]Portfolio!R154C6</stp>
        <tr r="F154" s="2"/>
      </tp>
      <tp>
        <v>26.25</v>
        <stp/>
        <stp>##V3_BDPV12</stp>
        <stp>AGY LN Equity</stp>
        <stp>PX_YEST_CLOSE</stp>
        <stp>[Crispin Spreadsheet.xlsx]Portfolio!R404C6</stp>
        <tr r="F404" s="2"/>
      </tp>
      <tp>
        <v>748.6</v>
        <stp/>
        <stp>##V3_BDPV12</stp>
        <stp>PSON LN Equity</stp>
        <stp>PX_YEST_CLOSE</stp>
        <stp>[Crispin Spreadsheet.xlsx]Portfolio!R517C6</stp>
        <tr r="F517" s="2"/>
      </tp>
      <tp>
        <v>9.9749999999999996</v>
        <stp/>
        <stp>##V3_BDPV12</stp>
        <stp>FTC LN Equity</stp>
        <stp>PX_YEST_CLOSE</stp>
        <stp>[Crispin Spreadsheet.xlsx]Portfolio!R454C6</stp>
        <tr r="F454" s="2"/>
      </tp>
      <tp>
        <v>162.85</v>
        <stp/>
        <stp>##V3_BDPV12</stp>
        <stp>SKAB SS Equity</stp>
        <stp>PX_YEST_CLOSE</stp>
        <stp>[Crispin Spreadsheet.xlsx]Portfolio!R364C6</stp>
        <tr r="F364" s="2"/>
      </tp>
      <tp>
        <v>27.76</v>
        <stp/>
        <stp>##V3_BDPV12</stp>
        <stp>DEB LN Equity</stp>
        <stp>PX_YEST_CLOSE</stp>
        <stp>[Crispin Spreadsheet.xlsx]Portfolio!R444C6</stp>
        <tr r="F444" s="2"/>
      </tp>
      <tp>
        <v>14.17</v>
        <stp/>
        <stp>##V3_BDPV12</stp>
        <stp>ACE IM Equity</stp>
        <stp>PX_YEST_CLOSE</stp>
        <stp>[Crispin Spreadsheet.xlsx]Portfolio!R214C6</stp>
        <tr r="F214" s="2"/>
      </tp>
      <tp>
        <v>35</v>
        <stp/>
        <stp>##V3_BDPV12</stp>
        <stp>FRO NO Equity</stp>
        <stp>PX_YEST_CLOSE</stp>
        <stp>[Crispin Spreadsheet.xlsx]Portfolio!R744C6</stp>
        <tr r="F744" s="2"/>
      </tp>
      <tp>
        <v>18.02</v>
        <stp/>
        <stp>##V3_BDPV12</stp>
        <stp>SNAP US Equity</stp>
        <stp>PX_YEST_CLOSE</stp>
        <stp>[Crispin Spreadsheet.xlsx]Portfolio!R684C6</stp>
        <tr r="F684" s="2"/>
      </tp>
      <tp t="s">
        <v>CHF</v>
        <stp/>
        <stp>##V3_BDPV12</stp>
        <stp>ABBN SW Equity</stp>
        <stp>CRNCY</stp>
        <stp>[Crispin Spreadsheet.xlsx]Portfolio!R373C4</stp>
        <tr r="D373" s="2"/>
      </tp>
      <tp>
        <v>128.72</v>
        <stp/>
        <stp>##V3_BDPV12</stp>
        <stp>SJM US Equity</stp>
        <stp>PX_YEST_CLOSE</stp>
        <stp>[Crispin Spreadsheet.xlsx]Portfolio!R644C6</stp>
        <tr r="F644" s="2"/>
      </tp>
      <tp>
        <v>352.3</v>
        <stp/>
        <stp>##V3_BDPV12</stp>
        <stp>KGF LN Equity</stp>
        <stp>PX_YEST_CLOSE</stp>
        <stp>[Crispin Spreadsheet.xlsx]Portfolio!R494C6</stp>
        <tr r="F494" s="2"/>
      </tp>
      <tp>
        <v>11340</v>
        <stp/>
        <stp>##V3_BDPV12</stp>
        <stp>OTP HB Equity</stp>
        <stp>PX_YEST_CLOSE</stp>
        <stp>[Crispin Spreadsheet.xlsx]Portfolio!R204C6</stp>
        <tr r="F204" s="2"/>
      </tp>
      <tp t="s">
        <v>GBp</v>
        <stp/>
        <stp>##V3_BDPV12</stp>
        <stp>ASHM LN Equity</stp>
        <stp>CRNCY</stp>
        <stp>[Crispin Spreadsheet.xlsx]Portfolio!R733C4</stp>
        <tr r="D733" s="2"/>
      </tp>
      <tp>
        <v>191.7</v>
        <stp/>
        <stp>##V3_BDPV12</stp>
        <stp>HAS LN Equity</stp>
        <stp>PX_YEST_CLOSE</stp>
        <stp>[Crispin Spreadsheet.xlsx]Portfolio!R464C6</stp>
        <tr r="F464" s="2"/>
      </tp>
      <tp>
        <v>121</v>
        <stp/>
        <stp>##V3_BDPV12</stp>
        <stp>IMM LN Equity</stp>
        <stp>PX_YEST_CLOSE</stp>
        <stp>[Crispin Spreadsheet.xlsx]Portfolio!R474C6</stp>
        <tr r="F474" s="2"/>
      </tp>
      <tp>
        <v>32.299999999999997</v>
        <stp/>
        <stp>##V3_BDPV12</stp>
        <stp>ITM LN Equity</stp>
        <stp>PX_YEST_CLOSE</stp>
        <stp>[Crispin Spreadsheet.xlsx]Portfolio!R484C6</stp>
        <tr r="F484" s="2"/>
      </tp>
      <tp>
        <v>2.66</v>
        <stp/>
        <stp>##V3_BDPV12</stp>
        <stp>WFT US Equity</stp>
        <stp>PX_YEST_CLOSE</stp>
        <stp>[Crispin Spreadsheet.xlsx]Portfolio!R784C6</stp>
        <tr r="F784" s="2"/>
      </tp>
      <tp>
        <v>36.119999999999997</v>
        <stp/>
        <stp>##V3_BDPV12</stp>
        <stp>GBF GY Equity</stp>
        <stp>PX_YEST_CLOSE</stp>
        <stp>[Crispin Spreadsheet.xlsx]Portfolio!R144C6</stp>
        <tr r="F144" s="2"/>
      </tp>
      <tp>
        <v>278.60000000000002</v>
        <stp/>
        <stp>##V3_BDPV12</stp>
        <stp>MKS LN Equity</stp>
        <stp>PX_YEST_CLOSE</stp>
        <stp>[Crispin Spreadsheet.xlsx]Portfolio!R504C6</stp>
        <tr r="F504" s="2"/>
      </tp>
      <tp>
        <v>131</v>
        <stp/>
        <stp>##V3_BDPV12</stp>
        <stp>COB LN Equity</stp>
        <stp>LAST_PRICE</stp>
        <stp>[Crispin Spreadsheet.xlsx]Portfolio!R437C7</stp>
        <tr r="G437" s="2"/>
      </tp>
      <tp>
        <v>940</v>
        <stp/>
        <stp>##V3_BDPV12</stp>
        <stp>BOY LN Equity</stp>
        <stp>LAST_PRICE</stp>
        <stp>[Crispin Spreadsheet.xlsx]Portfolio!R736C7</stp>
        <tr r="G736" s="2"/>
      </tp>
      <tp>
        <v>125.8</v>
        <stp/>
        <stp>##V3_BDPV12</stp>
        <stp>EIG LN Equity</stp>
        <stp>LAST_PRICE</stp>
        <stp>[Crispin Spreadsheet.xlsx]Portfolio!R451C7</stp>
        <tr r="G451" s="2"/>
      </tp>
      <tp>
        <v>3837</v>
        <stp/>
        <stp>##V3_BDPV12</stp>
        <stp>BKG LN Equity</stp>
        <stp>LAST_PRICE</stp>
        <stp>[Crispin Spreadsheet.xlsx]Portfolio!R416C7</stp>
        <tr r="G416" s="2"/>
      </tp>
      <tp>
        <v>182.55</v>
        <stp/>
        <stp>##V3_BDPV12</stp>
        <stp>JM SS Equity</stp>
        <stp>LAST_PRICE</stp>
        <stp>[Crispin Spreadsheet.xlsx]Portfolio!R749C7</stp>
        <tr r="G749" s="2"/>
      </tp>
      <tp>
        <v>1711.4</v>
        <stp/>
        <stp>##V3_BDPV12</stp>
        <stp>AAL LN Equity</stp>
        <stp>LAST_PRICE</stp>
        <stp>[Crispin Spreadsheet.xlsx]Portfolio!R405C7</stp>
        <tr r="G405" s="2"/>
      </tp>
      <tp>
        <v>2.7949999999999999</v>
        <stp/>
        <stp>##V3_BDPV12</stp>
        <stp>CCR LN Equity</stp>
        <stp>LAST_PRICE</stp>
        <stp>[Crispin Spreadsheet.xlsx]Portfolio!R427C7</stp>
        <tr r="G427" s="2"/>
      </tp>
      <tp>
        <v>102.09</v>
        <stp/>
        <stp>##V3_BDPV12</stp>
        <stp>TIF US Equity</stp>
        <stp>LAST_PRICE</stp>
        <stp>[Crispin Spreadsheet.xlsx]Portfolio!R689C7</stp>
        <tr r="G689" s="2"/>
      </tp>
      <tp>
        <v>7650</v>
        <stp/>
        <stp>##V3_BDPV12</stp>
        <stp>SIK SW Equity</stp>
        <stp>LAST_PRICE</stp>
        <stp>[Crispin Spreadsheet.xlsx]Portfolio!R388C7</stp>
        <tr r="G388" s="2"/>
      </tp>
      <tp>
        <v>144.1</v>
        <stp/>
        <stp>##V3_BDPV12</stp>
        <stp>SECUB SS Equity</stp>
        <stp>PX_YEST_CLOSE</stp>
        <stp>[Crispin Spreadsheet.xlsx]Portfolio!R363C6</stp>
        <tr r="F363" s="2"/>
      </tp>
      <tp>
        <v>151.65</v>
        <stp/>
        <stp>##V3_BDPV12</stp>
        <stp>VOLVB SS Equity</stp>
        <stp>PX_YEST_CLOSE</stp>
        <stp>[Crispin Spreadsheet.xlsx]Portfolio!R369C6</stp>
        <tr r="F369" s="2"/>
      </tp>
      <tp>
        <v>32.89</v>
        <stp/>
        <stp>##V3_BDPV12</stp>
        <stp>LBTYA US Equity</stp>
        <stp>PX_YEST_CLOSE</stp>
        <stp>[Crispin Spreadsheet.xlsx]Portfolio!R654C6</stp>
        <tr r="F654" s="2"/>
      </tp>
      <tp>
        <v>1.1705000000000001</v>
        <stp/>
        <stp>##V3_BDPV12</stp>
        <stp>EURCHF Curncy</stp>
        <stp>LAST_PRICE</stp>
        <stp>[Crispin Spreadsheet.xlsx]Portfolio!R375C13</stp>
        <tr r="M375" s="2"/>
      </tp>
      <tp>
        <v>1.1705000000000001</v>
        <stp/>
        <stp>##V3_BDPV12</stp>
        <stp>EURCHF Curncy</stp>
        <stp>LAST_PRICE</stp>
        <stp>[Crispin Spreadsheet.xlsx]Portfolio!R374C13</stp>
        <tr r="M374" s="2"/>
      </tp>
      <tp>
        <v>1.1705000000000001</v>
        <stp/>
        <stp>##V3_BDPV12</stp>
        <stp>EURCHF Curncy</stp>
        <stp>LAST_PRICE</stp>
        <stp>[Crispin Spreadsheet.xlsx]Portfolio!R377C13</stp>
        <tr r="M377" s="2"/>
      </tp>
      <tp>
        <v>1.1705000000000001</v>
        <stp/>
        <stp>##V3_BDPV12</stp>
        <stp>EURCHF Curncy</stp>
        <stp>LAST_PRICE</stp>
        <stp>[Crispin Spreadsheet.xlsx]Portfolio!R376C13</stp>
        <tr r="M376" s="2"/>
      </tp>
      <tp>
        <v>1.1705000000000001</v>
        <stp/>
        <stp>##V3_BDPV12</stp>
        <stp>EURCHF Curncy</stp>
        <stp>LAST_PRICE</stp>
        <stp>[Crispin Spreadsheet.xlsx]Portfolio!R373C13</stp>
        <tr r="M373" s="2"/>
      </tp>
      <tp>
        <v>1.1705000000000001</v>
        <stp/>
        <stp>##V3_BDPV12</stp>
        <stp>EURCHF Curncy</stp>
        <stp>LAST_PRICE</stp>
        <stp>[Crispin Spreadsheet.xlsx]Portfolio!R372C13</stp>
        <tr r="M372" s="2"/>
      </tp>
      <tp>
        <v>1.1705000000000001</v>
        <stp/>
        <stp>##V3_BDPV12</stp>
        <stp>EURCHF Curncy</stp>
        <stp>LAST_PRICE</stp>
        <stp>[Crispin Spreadsheet.xlsx]Portfolio!R379C13</stp>
        <tr r="M379" s="2"/>
      </tp>
      <tp>
        <v>1.1705000000000001</v>
        <stp/>
        <stp>##V3_BDPV12</stp>
        <stp>EURCHF Curncy</stp>
        <stp>LAST_PRICE</stp>
        <stp>[Crispin Spreadsheet.xlsx]Portfolio!R378C13</stp>
        <tr r="M378" s="2"/>
      </tp>
      <tp>
        <v>1.1705000000000001</v>
        <stp/>
        <stp>##V3_BDPV12</stp>
        <stp>EURCHF Curncy</stp>
        <stp>LAST_PRICE</stp>
        <stp>[Crispin Spreadsheet.xlsx]Portfolio!R385C13</stp>
        <tr r="M385" s="2"/>
      </tp>
      <tp>
        <v>1.1705000000000001</v>
        <stp/>
        <stp>##V3_BDPV12</stp>
        <stp>EURCHF Curncy</stp>
        <stp>LAST_PRICE</stp>
        <stp>[Crispin Spreadsheet.xlsx]Portfolio!R384C13</stp>
        <tr r="M384" s="2"/>
      </tp>
      <tp>
        <v>1.1705000000000001</v>
        <stp/>
        <stp>##V3_BDPV12</stp>
        <stp>EURCHF Curncy</stp>
        <stp>LAST_PRICE</stp>
        <stp>[Crispin Spreadsheet.xlsx]Portfolio!R387C13</stp>
        <tr r="M387" s="2"/>
      </tp>
      <tp>
        <v>1.1705000000000001</v>
        <stp/>
        <stp>##V3_BDPV12</stp>
        <stp>EURCHF Curncy</stp>
        <stp>LAST_PRICE</stp>
        <stp>[Crispin Spreadsheet.xlsx]Portfolio!R386C13</stp>
        <tr r="M386" s="2"/>
      </tp>
      <tp>
        <v>1.1705000000000001</v>
        <stp/>
        <stp>##V3_BDPV12</stp>
        <stp>EURCHF Curncy</stp>
        <stp>LAST_PRICE</stp>
        <stp>[Crispin Spreadsheet.xlsx]Portfolio!R381C13</stp>
        <tr r="M381" s="2"/>
      </tp>
      <tp>
        <v>1.1705000000000001</v>
        <stp/>
        <stp>##V3_BDPV12</stp>
        <stp>EURCHF Curncy</stp>
        <stp>LAST_PRICE</stp>
        <stp>[Crispin Spreadsheet.xlsx]Portfolio!R380C13</stp>
        <tr r="M380" s="2"/>
      </tp>
      <tp>
        <v>1.1705000000000001</v>
        <stp/>
        <stp>##V3_BDPV12</stp>
        <stp>EURCHF Curncy</stp>
        <stp>LAST_PRICE</stp>
        <stp>[Crispin Spreadsheet.xlsx]Portfolio!R383C13</stp>
        <tr r="M383" s="2"/>
      </tp>
      <tp>
        <v>1.1705000000000001</v>
        <stp/>
        <stp>##V3_BDPV12</stp>
        <stp>EURCHF Curncy</stp>
        <stp>LAST_PRICE</stp>
        <stp>[Crispin Spreadsheet.xlsx]Portfolio!R382C13</stp>
        <tr r="M382" s="2"/>
      </tp>
      <tp>
        <v>1.1705000000000001</v>
        <stp/>
        <stp>##V3_BDPV12</stp>
        <stp>EURCHF Curncy</stp>
        <stp>LAST_PRICE</stp>
        <stp>[Crispin Spreadsheet.xlsx]Portfolio!R389C13</stp>
        <tr r="M389" s="2"/>
      </tp>
      <tp>
        <v>1.1705000000000001</v>
        <stp/>
        <stp>##V3_BDPV12</stp>
        <stp>EURCHF Curncy</stp>
        <stp>LAST_PRICE</stp>
        <stp>[Crispin Spreadsheet.xlsx]Portfolio!R388C13</stp>
        <tr r="M388" s="2"/>
      </tp>
      <tp>
        <v>1.1705000000000001</v>
        <stp/>
        <stp>##V3_BDPV12</stp>
        <stp>EURCHF Curncy</stp>
        <stp>LAST_PRICE</stp>
        <stp>[Crispin Spreadsheet.xlsx]Portfolio!R391C13</stp>
        <tr r="M391" s="2"/>
      </tp>
      <tp>
        <v>1.1705000000000001</v>
        <stp/>
        <stp>##V3_BDPV12</stp>
        <stp>EURCHF Curncy</stp>
        <stp>LAST_PRICE</stp>
        <stp>[Crispin Spreadsheet.xlsx]Portfolio!R390C13</stp>
        <tr r="M390" s="2"/>
      </tp>
      <tp>
        <v>311.51</v>
        <stp/>
        <stp>##V3_BDPV12</stp>
        <stp>EURHUF Curncy</stp>
        <stp>LAST_PRICE</stp>
        <stp>[Crispin Spreadsheet.xlsx]Portfolio!R203C13</stp>
        <tr r="M203" s="2"/>
      </tp>
      <tp>
        <v>311.51</v>
        <stp/>
        <stp>##V3_BDPV12</stp>
        <stp>EURHUF Curncy</stp>
        <stp>LAST_PRICE</stp>
        <stp>[Crispin Spreadsheet.xlsx]Portfolio!R204C13</stp>
        <tr r="M204" s="2"/>
      </tp>
      <tp t="s">
        <v>DKK</v>
        <stp/>
        <stp>##V3_BDPV12</stp>
        <stp>WDH DC Equity</stp>
        <stp>CRNCY</stp>
        <stp>[Crispin Spreadsheet.xlsx]Portfolio!R62C4</stp>
        <tr r="D62" s="2"/>
      </tp>
      <tp t="s">
        <v>DKK</v>
        <stp/>
        <stp>##V3_BDPV12</stp>
        <stp>TDC DC Equity</stp>
        <stp>CRNCY</stp>
        <stp>[Crispin Spreadsheet.xlsx]Portfolio!R59C4</stp>
        <tr r="D59" s="2"/>
      </tp>
      <tp>
        <v>1.1705000000000001</v>
        <stp/>
        <stp>##V3_BDPV12</stp>
        <stp>EURCHF Curncy</stp>
        <stp>LAST_PRICE</stp>
        <stp>[Crispin Spreadsheet.xlsx]Portfolio!R761C13</stp>
        <tr r="M761" s="2"/>
      </tp>
      <tp>
        <v>1.1705000000000001</v>
        <stp/>
        <stp>##V3_BDPV12</stp>
        <stp>EURCHF Curncy</stp>
        <stp>LAST_PRICE</stp>
        <stp>[Crispin Spreadsheet.xlsx]Portfolio!R773C13</stp>
        <tr r="M773" s="2"/>
      </tp>
      <tp>
        <v>1.1705000000000001</v>
        <stp/>
        <stp>##V3_BDPV12</stp>
        <stp>EURCHF Curncy</stp>
        <stp>LAST_PRICE</stp>
        <stp>[Crispin Spreadsheet.xlsx]Portfolio!R732C13</stp>
        <tr r="M732" s="2"/>
      </tp>
      <tp t="s">
        <v>DKK</v>
        <stp/>
        <stp>##V3_BDPV12</stp>
        <stp>COLOB DC Equity</stp>
        <stp>CRNCY</stp>
        <stp>[Crispin Spreadsheet.xlsx]Portfolio!R55C4</stp>
        <tr r="D55" s="2"/>
      </tp>
      <tp t="s">
        <v>DKK</v>
        <stp/>
        <stp>##V3_BDPV12</stp>
        <stp>NOVOB DC Equity</stp>
        <stp>CRNCY</stp>
        <stp>[Crispin Spreadsheet.xlsx]Portfolio!R58C4</stp>
        <tr r="D58" s="2"/>
      </tp>
      <tp>
        <v>5020</v>
        <stp/>
        <stp>##V3_BDPV12</stp>
        <stp>ITRK LN Equity</stp>
        <stp>LAST_PRICE</stp>
        <stp>[Crispin Spreadsheet.xlsx]Portfolio!R481C7</stp>
        <tr r="G481" s="2"/>
      </tp>
      <tp>
        <v>22.6</v>
        <stp/>
        <stp>##V3_BDPV12</stp>
        <stp>OTPD LI Equity</stp>
        <stp>LAST_PRICE</stp>
        <stp>[Crispin Spreadsheet.xlsx]Portfolio!R511C7</stp>
        <tr r="G511" s="2"/>
      </tp>
      <tp>
        <v>5.36</v>
        <stp/>
        <stp>##V3_BDPV12</stp>
        <stp>857 HK Equity</stp>
        <stp>PX_YEST_CLOSE</stp>
        <stp>[Crispin Spreadsheet.xlsx]Portfolio!R197C6</stp>
        <tr r="F197" s="2"/>
      </tp>
      <tp>
        <v>167.75</v>
        <stp/>
        <stp>##V3_BDPV12</stp>
        <stp>ASML NA Equity</stp>
        <stp>LAST_PRICE</stp>
        <stp>[Crispin Spreadsheet.xlsx]Portfolio!R294C7</stp>
        <tr r="G294" s="2"/>
      </tp>
      <tp>
        <v>210.7</v>
        <stp/>
        <stp>##V3_BDPV12</stp>
        <stp>TSCO LN Equity</stp>
        <stp>LAST_PRICE</stp>
        <stp>[Crispin Spreadsheet.xlsx]Portfolio!R566C7</stp>
        <tr r="G566" s="2"/>
      </tp>
      <tp>
        <v>721.5</v>
        <stp/>
        <stp>##V3_BDPV12</stp>
        <stp>BVIC LN Equity</stp>
        <stp>LAST_PRICE</stp>
        <stp>[Crispin Spreadsheet.xlsx]Portfolio!R423C7</stp>
        <tr r="G423" s="2"/>
      </tp>
      <tp>
        <v>924</v>
        <stp/>
        <stp>##V3_BDPV12</stp>
        <stp>RR/ LN Equity</stp>
        <stp>PX_YEST_CLOSE</stp>
        <stp>[Crispin Spreadsheet.xlsx]Portfolio!R537C6</stp>
        <tr r="F537" s="2"/>
      </tp>
      <tp>
        <v>5980</v>
        <stp/>
        <stp>##V3_BDPV12</stp>
        <stp>RRS LN Equity</stp>
        <stp>PX_YEST_CLOSE</stp>
        <stp>[Crispin Spreadsheet.xlsx]Portfolio!R527C6</stp>
        <tr r="F527" s="2"/>
      </tp>
      <tp>
        <v>179.11</v>
        <stp/>
        <stp>##V3_BDPV12</stp>
        <stp>WYNN US Equity</stp>
        <stp>PX_YEST_CLOSE</stp>
        <stp>[Crispin Spreadsheet.xlsx]Portfolio!R703C6</stp>
        <tr r="F703" s="2"/>
      </tp>
      <tp>
        <v>3375</v>
        <stp/>
        <stp>##V3_BDPV12</stp>
        <stp>SDR LN Equity</stp>
        <stp>PX_YEST_CLOSE</stp>
        <stp>[Crispin Spreadsheet.xlsx]Portfolio!R547C6</stp>
        <tr r="F547" s="2"/>
      </tp>
      <tp>
        <v>696.2</v>
        <stp/>
        <stp>##V3_BDPV12</stp>
        <stp>SGE LN Equity</stp>
        <stp>PX_YEST_CLOSE</stp>
        <stp>[Crispin Spreadsheet.xlsx]Portfolio!R567C6</stp>
        <tr r="F567" s="2"/>
      </tp>
      <tp t="s">
        <v>USD</v>
        <stp/>
        <stp>##V3_BDPV12</stp>
        <stp>CRUS US Equity</stp>
        <stp>CRNCY</stp>
        <stp>[Crispin Spreadsheet.xlsx]Portfolio!R612C4</stp>
        <tr r="D612" s="2"/>
      </tp>
      <tp>
        <v>178.6</v>
        <stp/>
        <stp>##V3_BDPV12</stp>
        <stp>TEL NO Equity</stp>
        <stp>PX_YEST_CLOSE</stp>
        <stp>[Crispin Spreadsheet.xlsx]Portfolio!R317C6</stp>
        <tr r="F317" s="2"/>
      </tp>
      <tp>
        <v>77.75</v>
        <stp/>
        <stp>##V3_BDPV12</stp>
        <stp>VEC LN Equity</stp>
        <stp>PX_YEST_CLOSE</stp>
        <stp>[Crispin Spreadsheet.xlsx]Portfolio!R577C6</stp>
        <tr r="F577" s="2"/>
      </tp>
      <tp>
        <v>3.4140000000000001</v>
        <stp/>
        <stp>##V3_BDPV12</stp>
        <stp>SPM IM Equity</stp>
        <stp>PX_YEST_CLOSE</stp>
        <stp>[Crispin Spreadsheet.xlsx]Portfolio!R227C6</stp>
        <tr r="F227" s="2"/>
      </tp>
      <tp>
        <v>1210.5</v>
        <stp/>
        <stp>##V3_BDPV12</stp>
        <stp>WPP LN Equity</stp>
        <stp>PX_YEST_CLOSE</stp>
        <stp>[Crispin Spreadsheet.xlsx]Portfolio!R787C6</stp>
        <tr r="F787" s="2"/>
      </tp>
      <tp>
        <v>72.569999999999993</v>
        <stp/>
        <stp>##V3_BDPV12</stp>
        <stp>VSAT US Equity</stp>
        <stp>PX_YEST_CLOSE</stp>
        <stp>[Crispin Spreadsheet.xlsx]Portfolio!R782C6</stp>
        <tr r="F782" s="2"/>
      </tp>
      <tp>
        <v>17.57</v>
        <stp/>
        <stp>##V3_BDPV12</stp>
        <stp>RWE GY Equity</stp>
        <stp>PX_YEST_CLOSE</stp>
        <stp>[Crispin Spreadsheet.xlsx]Portfolio!R167C6</stp>
        <tr r="F167" s="2"/>
      </tp>
      <tp>
        <v>12.234999999999999</v>
        <stp/>
        <stp>##V3_BDPV12</stp>
        <stp>ACX SQ Equity</stp>
        <stp>PX_YEST_CLOSE</stp>
        <stp>[Crispin Spreadsheet.xlsx]Portfolio!R337C6</stp>
        <tr r="F337" s="2"/>
      </tp>
      <tp>
        <v>159.1</v>
        <stp/>
        <stp>##V3_BDPV12</stp>
        <stp>VOW GY Equity</stp>
        <stp>PX_YEST_CLOSE</stp>
        <stp>[Crispin Spreadsheet.xlsx]Portfolio!R177C6</stp>
        <tr r="F177" s="2"/>
      </tp>
      <tp>
        <v>517.5</v>
        <stp/>
        <stp>##V3_BDPV12</stp>
        <stp>SOPH LN Equity</stp>
        <stp>PX_YEST_CLOSE</stp>
        <stp>[Crispin Spreadsheet.xlsx]Portfolio!R557C6</stp>
        <tr r="F557" s="2"/>
      </tp>
      <tp>
        <v>12.475</v>
        <stp/>
        <stp>##V3_BDPV12</stp>
        <stp>SESG FP Equity</stp>
        <stp>PX_YEST_CLOSE</stp>
        <stp>[Crispin Spreadsheet.xlsx]Portfolio!R767C6</stp>
        <tr r="F767" s="2"/>
      </tp>
      <tp>
        <v>1403.8</v>
        <stp/>
        <stp>##V3_BDPV12</stp>
        <stp>BLT LN Equity</stp>
        <stp>PX_YEST_CLOSE</stp>
        <stp>[Crispin Spreadsheet.xlsx]Portfolio!R417C6</stp>
        <tr r="F417" s="2"/>
      </tp>
      <tp>
        <v>2.7949999999999999</v>
        <stp/>
        <stp>##V3_BDPV12</stp>
        <stp>CCR LN Equity</stp>
        <stp>PX_YEST_CLOSE</stp>
        <stp>[Crispin Spreadsheet.xlsx]Portfolio!R427C6</stp>
        <tr r="F427" s="2"/>
      </tp>
      <tp>
        <v>131.35</v>
        <stp/>
        <stp>##V3_BDPV12</stp>
        <stp>COB LN Equity</stp>
        <stp>PX_YEST_CLOSE</stp>
        <stp>[Crispin Spreadsheet.xlsx]Portfolio!R437C6</stp>
        <tr r="F437" s="2"/>
      </tp>
      <tp t="s">
        <v>USD</v>
        <stp/>
        <stp>##V3_BDPV12</stp>
        <stp>EBAY US Equity</stp>
        <stp>CRNCY</stp>
        <stp>[Crispin Spreadsheet.xlsx]Portfolio!R624C4</stp>
        <tr r="D624" s="2"/>
      </tp>
      <tp t="s">
        <v>EUR</v>
        <stp/>
        <stp>##V3_BDPV12</stp>
        <stp>CABK SQ Equity</stp>
        <stp>CRNCY</stp>
        <stp>[Crispin Spreadsheet.xlsx]Portfolio!R342C4</stp>
        <tr r="D342" s="2"/>
      </tp>
      <tp>
        <v>258.3</v>
        <stp/>
        <stp>##V3_BDPV12</stp>
        <stp>GFS LN Equity</stp>
        <stp>PX_YEST_CLOSE</stp>
        <stp>[Crispin Spreadsheet.xlsx]Portfolio!R457C6</stp>
        <tr r="F457" s="2"/>
      </tp>
      <tp>
        <v>317.89999999999998</v>
        <stp/>
        <stp>##V3_BDPV12</stp>
        <stp>DOM LN Equity</stp>
        <stp>PX_YEST_CLOSE</stp>
        <stp>[Crispin Spreadsheet.xlsx]Portfolio!R447C6</stp>
        <tr r="F447" s="2"/>
      </tp>
      <tp>
        <v>14.005000000000001</v>
        <stp/>
        <stp>##V3_BDPV12</stp>
        <stp>ORA FP Equity</stp>
        <stp>PX_YEST_CLOSE</stp>
        <stp>[Crispin Spreadsheet.xlsx]Portfolio!R107C6</stp>
        <tr r="F107" s="2"/>
      </tp>
      <tp>
        <v>70</v>
        <stp/>
        <stp>##V3_BDPV12</stp>
        <stp>HDG NA Equity</stp>
        <stp>PX_YEST_CLOSE</stp>
        <stp>[Crispin Spreadsheet.xlsx]Portfolio!R297C6</stp>
        <tr r="F297" s="2"/>
      </tp>
      <tp>
        <v>2432</v>
        <stp/>
        <stp>##V3_BDPV12</stp>
        <stp>SGSN SW Equity</stp>
        <stp>PX_YEST_CLOSE</stp>
        <stp>[Crispin Spreadsheet.xlsx]Portfolio!R387C6</stp>
        <tr r="F387" s="2"/>
      </tp>
      <tp t="s">
        <v>GBp</v>
        <stp/>
        <stp>##V3_BDPV12</stp>
        <stp>ISAT LN Equity</stp>
        <stp>CRNCY</stp>
        <stp>[Crispin Spreadsheet.xlsx]Portfolio!R478C4</stp>
        <tr r="D478" s="2"/>
      </tp>
      <tp>
        <v>68.16</v>
        <stp/>
        <stp>##V3_BDPV12</stp>
        <stp>PCAR US Equity</stp>
        <stp>PX_YEST_CLOSE</stp>
        <stp>[Crispin Spreadsheet.xlsx]Portfolio!R674C6</stp>
        <tr r="F674" s="2"/>
      </tp>
      <tp>
        <v>55.91</v>
        <stp/>
        <stp>##V3_BDPV12</stp>
        <stp>SCHW US Equity</stp>
        <stp>PX_YEST_CLOSE</stp>
        <stp>[Crispin Spreadsheet.xlsx]Portfolio!R607C6</stp>
        <tr r="F607" s="2"/>
      </tp>
      <tp>
        <v>167.68</v>
        <stp/>
        <stp>##V3_BDPV12</stp>
        <stp>PXD US Equity</stp>
        <stp>PX_YEST_CLOSE</stp>
        <stp>[Crispin Spreadsheet.xlsx]Portfolio!R677C6</stp>
        <tr r="F677" s="2"/>
      </tp>
      <tp t="s">
        <v>GBp</v>
        <stp/>
        <stp>##V3_BDPV12</stp>
        <stp>BVIC LN Equity</stp>
        <stp>CRNCY</stp>
        <stp>[Crispin Spreadsheet.xlsx]Portfolio!R423C4</stp>
        <tr r="D423" s="2"/>
      </tp>
      <tp t="s">
        <v>USD</v>
        <stp/>
        <stp>##V3_BDPV12</stp>
        <stp>GOGO US Equity</stp>
        <stp>CRNCY</stp>
        <stp>[Crispin Spreadsheet.xlsx]Portfolio!R636C4</stp>
        <tr r="D636" s="2"/>
      </tp>
      <tp>
        <v>13.176</v>
        <stp/>
        <stp>##V3_BDPV12</stp>
        <stp>DBK GY Equity</stp>
        <stp>PX_YEST_CLOSE</stp>
        <stp>[Crispin Spreadsheet.xlsx]Portfolio!R147C6</stp>
        <tr r="F147" s="2"/>
      </tp>
      <tp>
        <v>34</v>
        <stp/>
        <stp>##V3_BDPV12</stp>
        <stp>USG US Equity</stp>
        <stp>PX_YEST_CLOSE</stp>
        <stp>[Crispin Spreadsheet.xlsx]Portfolio!R697C6</stp>
        <tr r="F697" s="2"/>
      </tp>
      <tp>
        <v>26.8</v>
        <stp/>
        <stp>##V3_BDPV12</stp>
        <stp>TTM US Equity</stp>
        <stp>PX_YEST_CLOSE</stp>
        <stp>[Crispin Spreadsheet.xlsx]Portfolio!R687C6</stp>
        <tr r="F687" s="2"/>
      </tp>
      <tp>
        <v>19.7</v>
        <stp/>
        <stp>##V3_BDPV12</stp>
        <stp>MTC LN Equity</stp>
        <stp>PX_YEST_CLOSE</stp>
        <stp>[Crispin Spreadsheet.xlsx]Portfolio!R507C6</stp>
        <tr r="F507" s="2"/>
      </tp>
      <tp>
        <v>287.02</v>
        <stp/>
        <stp>##V3_BDPV12</stp>
        <stp>TDG US Equity</stp>
        <stp>PX_YEST_CLOSE</stp>
        <stp>[Crispin Spreadsheet.xlsx]Portfolio!R777C6</stp>
        <tr r="F777" s="2"/>
      </tp>
      <tp>
        <v>13.98</v>
        <stp/>
        <stp>##V3_BDPV12</stp>
        <stp>REP SQ Equity</stp>
        <stp>PX_YEST_CLOSE</stp>
        <stp>[Crispin Spreadsheet.xlsx]Portfolio!R347C6</stp>
        <tr r="F347" s="2"/>
      </tp>
      <tp>
        <v>3837</v>
        <stp/>
        <stp>##V3_BDPV12</stp>
        <stp>BKG LN Equity</stp>
        <stp>LAST_PRICE</stp>
        <stp>[Crispin Spreadsheet.xlsx]Portfolio!R735C7</stp>
        <tr r="G735" s="2"/>
      </tp>
      <tp>
        <v>6815</v>
        <stp/>
        <stp>##V3_BDPV12</stp>
        <stp>DCC LN Equity</stp>
        <stp>LAST_PRICE</stp>
        <stp>[Crispin Spreadsheet.xlsx]Portfolio!R443C7</stp>
        <tr r="G443" s="2"/>
      </tp>
      <tp>
        <v>613.20000000000005</v>
        <stp/>
        <stp>##V3_BDPV12</stp>
        <stp>ECM LN Equity</stp>
        <stp>LAST_PRICE</stp>
        <stp>[Crispin Spreadsheet.xlsx]Portfolio!R452C7</stp>
        <tr r="G452" s="2"/>
      </tp>
      <tp>
        <v>4744</v>
        <stp/>
        <stp>##V3_BDPV12</stp>
        <stp>NXT LN Equity</stp>
        <stp>LAST_PRICE</stp>
        <stp>[Crispin Spreadsheet.xlsx]Portfolio!R509C7</stp>
        <tr r="G509" s="2"/>
      </tp>
      <tp>
        <v>74.12</v>
        <stp/>
        <stp>##V3_BDPV12</stp>
        <stp>XOM US Equity</stp>
        <stp>LAST_PRICE</stp>
        <stp>[Crispin Spreadsheet.xlsx]Portfolio!R626C7</stp>
        <tr r="G626" s="2"/>
      </tp>
      <tp>
        <v>83.12</v>
        <stp/>
        <stp>##V3_BDPV12</stp>
        <stp>HEI GY Equity</stp>
        <stp>LAST_PRICE</stp>
        <stp>[Crispin Spreadsheet.xlsx]Portfolio!R154C7</stp>
        <tr r="G154" s="2"/>
      </tp>
      <tp t="s">
        <v>USD</v>
        <stp/>
        <stp>##V3_BDPV12</stp>
        <stp>FWONK US Equity</stp>
        <stp>CRNCY</stp>
        <stp>[Crispin Spreadsheet.xlsx]Portfolio!R755C4</stp>
        <tr r="D755" s="2"/>
      </tp>
      <tp t="s">
        <v>USD</v>
        <stp/>
        <stp>##V3_BDPV12</stp>
        <stp>FWONK US Equity</stp>
        <stp>CRNCY</stp>
        <stp>[Crispin Spreadsheet.xlsx]Portfolio!R655C4</stp>
        <tr r="D655" s="2"/>
      </tp>
      <tp>
        <v>102.15</v>
        <stp/>
        <stp>##V3_BDPV12</stp>
        <stp>MQG AU Equity</stp>
        <stp>PX_YEST_CLOSE</stp>
        <stp>[Crispin Spreadsheet.xlsx]Portfolio!R15C6</stp>
        <tr r="F15" s="2"/>
      </tp>
      <tp>
        <v>21.56</v>
        <stp/>
        <stp>##V3_BDPV12</stp>
        <stp>WIE AV Equity</stp>
        <stp>PX_YEST_CLOSE</stp>
        <stp>[Crispin Spreadsheet.xlsx]Portfolio!R27C6</stp>
        <tr r="F27" s="2"/>
      </tp>
      <tp t="s">
        <v>EUR</v>
        <stp/>
        <stp>##V3_BDPV12</stp>
        <stp>METSO FH Equity</stp>
        <stp>CRNCY</stp>
        <stp>[Crispin Spreadsheet.xlsx]Portfolio!R67C4</stp>
        <tr r="D67" s="2"/>
      </tp>
      <tp t="s">
        <v>SEK</v>
        <stp/>
        <stp>##V3_BDPV12</stp>
        <stp>ASSAB SS Equity</stp>
        <stp>CRNCY</stp>
        <stp>[Crispin Spreadsheet.xlsx]Portfolio!R351C4</stp>
        <tr r="D351" s="2"/>
      </tp>
      <tp>
        <v>243.52</v>
        <stp/>
        <stp>##V3_BDPV12</stp>
        <stp>ILMN US Equity</stp>
        <stp>LAST_PRICE</stp>
        <stp>[Crispin Spreadsheet.xlsx]Portfolio!R641C7</stp>
        <tr r="G641" s="2"/>
      </tp>
      <tp>
        <v>395.5</v>
        <stp/>
        <stp>##V3_BDPV12</stp>
        <stp>AUTO LN Equity</stp>
        <stp>LAST_PRICE</stp>
        <stp>[Crispin Spreadsheet.xlsx]Portfolio!R411C7</stp>
        <tr r="G411" s="2"/>
      </tp>
      <tp>
        <v>7.4478</v>
        <stp/>
        <stp>##V3_BDPV12</stp>
        <stp>EURDKK Curncy</stp>
        <stp>PX_YEST_CLOSE</stp>
        <stp>[Crispin Spreadsheet.xlsx]Portfolio!R54C30</stp>
        <tr r="AD54" s="2"/>
      </tp>
      <tp>
        <v>7.4478</v>
        <stp/>
        <stp>##V3_BDPV12</stp>
        <stp>EURDKK Curncy</stp>
        <stp>PX_YEST_CLOSE</stp>
        <stp>[Crispin Spreadsheet.xlsx]Portfolio!R55C30</stp>
        <tr r="AD55" s="2"/>
      </tp>
      <tp>
        <v>7.4478</v>
        <stp/>
        <stp>##V3_BDPV12</stp>
        <stp>EURDKK Curncy</stp>
        <stp>PX_YEST_CLOSE</stp>
        <stp>[Crispin Spreadsheet.xlsx]Portfolio!R56C30</stp>
        <tr r="AD56" s="2"/>
      </tp>
      <tp>
        <v>7.4478</v>
        <stp/>
        <stp>##V3_BDPV12</stp>
        <stp>EURDKK Curncy</stp>
        <stp>PX_YEST_CLOSE</stp>
        <stp>[Crispin Spreadsheet.xlsx]Portfolio!R57C30</stp>
        <tr r="AD57" s="2"/>
      </tp>
      <tp>
        <v>7.4478</v>
        <stp/>
        <stp>##V3_BDPV12</stp>
        <stp>EURDKK Curncy</stp>
        <stp>PX_YEST_CLOSE</stp>
        <stp>[Crispin Spreadsheet.xlsx]Portfolio!R58C30</stp>
        <tr r="AD58" s="2"/>
      </tp>
      <tp>
        <v>7.4478</v>
        <stp/>
        <stp>##V3_BDPV12</stp>
        <stp>EURDKK Curncy</stp>
        <stp>PX_YEST_CLOSE</stp>
        <stp>[Crispin Spreadsheet.xlsx]Portfolio!R59C30</stp>
        <tr r="AD59" s="2"/>
      </tp>
      <tp>
        <v>7.4478</v>
        <stp/>
        <stp>##V3_BDPV12</stp>
        <stp>EURDKK Curncy</stp>
        <stp>PX_YEST_CLOSE</stp>
        <stp>[Crispin Spreadsheet.xlsx]Portfolio!R60C30</stp>
        <tr r="AD60" s="2"/>
      </tp>
      <tp>
        <v>7.4478</v>
        <stp/>
        <stp>##V3_BDPV12</stp>
        <stp>EURDKK Curncy</stp>
        <stp>PX_YEST_CLOSE</stp>
        <stp>[Crispin Spreadsheet.xlsx]Portfolio!R61C30</stp>
        <tr r="AD61" s="2"/>
      </tp>
      <tp>
        <v>7.4478</v>
        <stp/>
        <stp>##V3_BDPV12</stp>
        <stp>EURDKK Curncy</stp>
        <stp>PX_YEST_CLOSE</stp>
        <stp>[Crispin Spreadsheet.xlsx]Portfolio!R62C30</stp>
        <tr r="AD62" s="2"/>
      </tp>
      <tp>
        <v>1640.5</v>
        <stp/>
        <stp>##V3_BDPV12</stp>
        <stp>BRBY LN Equity</stp>
        <stp>LAST_PRICE</stp>
        <stp>[Crispin Spreadsheet.xlsx]Portfolio!R426C7</stp>
        <tr r="G426" s="2"/>
      </tp>
      <tp>
        <v>401.8</v>
        <stp/>
        <stp>##V3_BDPV12</stp>
        <stp>ASHM LN Equity</stp>
        <stp>LAST_PRICE</stp>
        <stp>[Crispin Spreadsheet.xlsx]Portfolio!R407C7</stp>
        <tr r="G407" s="2"/>
      </tp>
      <tp>
        <v>6.6859999999999999</v>
        <stp/>
        <stp>##V3_BDPV12</stp>
        <stp>BBVA SQ Equity</stp>
        <stp>LAST_PRICE</stp>
        <stp>[Crispin Spreadsheet.xlsx]Portfolio!R339C7</stp>
        <tr r="G339" s="2"/>
      </tp>
      <tp>
        <v>78.06</v>
        <stp/>
        <stp>##V3_BDPV12</stp>
        <stp>NOVN SW Equity</stp>
        <stp>LAST_PRICE</stp>
        <stp>[Crispin Spreadsheet.xlsx]Portfolio!R384C7</stp>
        <tr r="G384" s="2"/>
      </tp>
      <tp>
        <v>752.8</v>
        <stp/>
        <stp>##V3_BDPV12</stp>
        <stp>PSON LN Equity</stp>
        <stp>LAST_PRICE</stp>
        <stp>[Crispin Spreadsheet.xlsx]Portfolio!R517C7</stp>
        <tr r="G517" s="2"/>
      </tp>
      <tp>
        <v>25</v>
        <stp/>
        <stp>##V3_BDPV12</stp>
        <stp>RKH LN Equity</stp>
        <stp>PX_YEST_CLOSE</stp>
        <stp>[Crispin Spreadsheet.xlsx]Portfolio!R536C6</stp>
        <tr r="F536" s="2"/>
      </tp>
      <tp>
        <v>2.681</v>
        <stp/>
        <stp>##V3_BDPV12</stp>
        <stp>MAP SQ Equity</stp>
        <stp>PX_YEST_CLOSE</stp>
        <stp>[Crispin Spreadsheet.xlsx]Portfolio!R346C6</stp>
        <tr r="F346" s="2"/>
      </tp>
      <tp>
        <v>28.7</v>
        <stp/>
        <stp>##V3_BDPV12</stp>
        <stp>KBH US Equity</stp>
        <stp>PX_YEST_CLOSE</stp>
        <stp>[Crispin Spreadsheet.xlsx]Portfolio!R646C6</stp>
        <tr r="F646" s="2"/>
      </tp>
      <tp t="s">
        <v>USD</v>
        <stp/>
        <stp>##V3_BDPV12</stp>
        <stp>CSCO US Equity</stp>
        <stp>CRNCY</stp>
        <stp>[Crispin Spreadsheet.xlsx]Portfolio!R613C4</stp>
        <tr r="D613" s="2"/>
      </tp>
      <tp>
        <v>1012</v>
        <stp/>
        <stp>##V3_BDPV12</stp>
        <stp>SVS LN Equity</stp>
        <stp>PX_YEST_CLOSE</stp>
        <stp>[Crispin Spreadsheet.xlsx]Portfolio!R546C6</stp>
        <tr r="F546" s="2"/>
      </tp>
      <tp>
        <v>503</v>
        <stp/>
        <stp>##V3_BDPV12</stp>
        <stp>PAG LN Equity</stp>
        <stp>PX_YEST_CLOSE</stp>
        <stp>[Crispin Spreadsheet.xlsx]Portfolio!R516C6</stp>
        <tr r="F516" s="2"/>
      </tp>
      <tp>
        <v>19.899999999999999</v>
        <stp/>
        <stp>##V3_BDPV12</stp>
        <stp>HTZ US Equity</stp>
        <stp>PX_YEST_CLOSE</stp>
        <stp>[Crispin Spreadsheet.xlsx]Portfolio!R746C6</stp>
        <tr r="F746" s="2"/>
      </tp>
      <tp>
        <v>210.4</v>
        <stp/>
        <stp>##V3_BDPV12</stp>
        <stp>QQ/ LN Equity</stp>
        <stp>PX_YEST_CLOSE</stp>
        <stp>[Crispin Spreadsheet.xlsx]Portfolio!R526C6</stp>
        <tr r="F526" s="2"/>
      </tp>
      <tp>
        <v>27.67</v>
        <stp/>
        <stp>##V3_BDPV12</stp>
        <stp>NWL US Equity</stp>
        <stp>PX_YEST_CLOSE</stp>
        <stp>[Crispin Spreadsheet.xlsx]Portfolio!R666C6</stp>
        <tr r="F666" s="2"/>
      </tp>
      <tp t="s">
        <v>GBp</v>
        <stp/>
        <stp>##V3_BDPV12</stp>
        <stp>BLND LN Equity</stp>
        <stp>CRNCY</stp>
        <stp>[Crispin Spreadsheet.xlsx]Portfolio!R422C4</stp>
        <tr r="D422" s="2"/>
      </tp>
      <tp>
        <v>27.82</v>
        <stp/>
        <stp>##V3_BDPV12</stp>
        <stp>LPX US Equity</stp>
        <stp>PX_YEST_CLOSE</stp>
        <stp>[Crispin Spreadsheet.xlsx]Portfolio!R656C6</stp>
        <tr r="F656" s="2"/>
      </tp>
      <tp>
        <v>699</v>
        <stp/>
        <stp>##V3_BDPV12</stp>
        <stp>UU/ LN Equity</stp>
        <stp>PX_YEST_CLOSE</stp>
        <stp>[Crispin Spreadsheet.xlsx]Portfolio!R576C6</stp>
        <tr r="F576" s="2"/>
      </tp>
      <tp>
        <v>151.51</v>
        <stp/>
        <stp>##V3_BDPV12</stp>
        <stp>CAT US Equity</stp>
        <stp>PX_YEST_CLOSE</stp>
        <stp>[Crispin Spreadsheet.xlsx]Portfolio!R606C6</stp>
        <tr r="F606" s="2"/>
      </tp>
      <tp t="s">
        <v>GBp</v>
        <stp/>
        <stp>##V3_BDPV12</stp>
        <stp>FCCN LN Equity</stp>
        <stp>CRNCY</stp>
        <stp>[Crispin Spreadsheet.xlsx]Portfolio!R456C4</stp>
        <tr r="D456" s="2"/>
      </tp>
      <tp>
        <v>96.59</v>
        <stp/>
        <stp>##V3_BDPV12</stp>
        <stp>AXP US Equity</stp>
        <stp>PX_YEST_CLOSE</stp>
        <stp>[Crispin Spreadsheet.xlsx]Portfolio!R596C6</stp>
        <tr r="F596" s="2"/>
      </tp>
      <tp>
        <v>1</v>
        <stp/>
        <stp>##V3_BDPV12</stp>
        <stp>EURHUF Curncy</stp>
        <stp>QUOTE_FACTOR</stp>
        <stp>[Crispin Spreadsheet.xlsx]Portfolio!R203C12</stp>
        <tr r="L203" s="2"/>
      </tp>
      <tp>
        <v>1</v>
        <stp/>
        <stp>##V3_BDPV12</stp>
        <stp>EURHUF Curncy</stp>
        <stp>QUOTE_FACTOR</stp>
        <stp>[Crispin Spreadsheet.xlsx]Portfolio!R204C12</stp>
        <tr r="L204" s="2"/>
      </tp>
      <tp>
        <v>34.04</v>
        <stp/>
        <stp>##V3_BDPV12</stp>
        <stp>SCR FP Equity</stp>
        <stp>PX_YEST_CLOSE</stp>
        <stp>[Crispin Spreadsheet.xlsx]Portfolio!R116C6</stp>
        <tr r="F116" s="2"/>
      </tp>
      <tp>
        <v>27.5</v>
        <stp/>
        <stp>##V3_BDPV12</stp>
        <stp>RHK GY Equity</stp>
        <stp>PX_YEST_CLOSE</stp>
        <stp>[Crispin Spreadsheet.xlsx]Portfolio!R166C6</stp>
        <tr r="F166" s="2"/>
      </tp>
      <tp>
        <v>19.399999999999999</v>
        <stp/>
        <stp>##V3_BDPV12</stp>
        <stp>ABE SQ Equity</stp>
        <stp>PX_YEST_CLOSE</stp>
        <stp>[Crispin Spreadsheet.xlsx]Portfolio!R336C6</stp>
        <tr r="F336" s="2"/>
      </tp>
      <tp>
        <v>67.08</v>
        <stp/>
        <stp>##V3_BDPV12</stp>
        <stp>UBI FP Equity</stp>
        <stp>PX_YEST_CLOSE</stp>
        <stp>[Crispin Spreadsheet.xlsx]Portfolio!R126C6</stp>
        <tr r="F126" s="2"/>
      </tp>
      <tp>
        <v>1586.5</v>
        <stp/>
        <stp>##V3_BDPV12</stp>
        <stp>SMIN LN Equity</stp>
        <stp>PX_YEST_CLOSE</stp>
        <stp>[Crispin Spreadsheet.xlsx]Portfolio!R556C6</stp>
        <tr r="F556" s="2"/>
      </tp>
      <tp>
        <v>95.96</v>
        <stp/>
        <stp>##V3_BDPV12</stp>
        <stp>WDI GY Equity</stp>
        <stp>PX_YEST_CLOSE</stp>
        <stp>[Crispin Spreadsheet.xlsx]Portfolio!R786C6</stp>
        <tr r="F786" s="2"/>
      </tp>
      <tp>
        <v>23.45</v>
        <stp/>
        <stp>##V3_BDPV12</stp>
        <stp>CLN SW Equity</stp>
        <stp>PX_YEST_CLOSE</stp>
        <stp>[Crispin Spreadsheet.xlsx]Portfolio!R376C6</stp>
        <tr r="F376" s="2"/>
      </tp>
      <tp>
        <v>3816</v>
        <stp/>
        <stp>##V3_BDPV12</stp>
        <stp>BKG LN Equity</stp>
        <stp>PX_YEST_CLOSE</stp>
        <stp>[Crispin Spreadsheet.xlsx]Portfolio!R416C6</stp>
        <tr r="F416" s="2"/>
      </tp>
      <tp>
        <v>945</v>
        <stp/>
        <stp>##V3_BDPV12</stp>
        <stp>BOY LN Equity</stp>
        <stp>PX_YEST_CLOSE</stp>
        <stp>[Crispin Spreadsheet.xlsx]Portfolio!R736C6</stp>
        <tr r="F736" s="2"/>
      </tp>
      <tp>
        <v>136.30000000000001</v>
        <stp/>
        <stp>##V3_BDPV12</stp>
        <stp>HOT GY Equity</stp>
        <stp>PX_YEST_CLOSE</stp>
        <stp>[Crispin Spreadsheet.xlsx]Portfolio!R156C6</stp>
        <tr r="F156" s="2"/>
      </tp>
      <tp>
        <v>74.12</v>
        <stp/>
        <stp>##V3_BDPV12</stp>
        <stp>XOM US Equity</stp>
        <stp>PX_YEST_CLOSE</stp>
        <stp>[Crispin Spreadsheet.xlsx]Portfolio!R626C6</stp>
        <tr r="F626" s="2"/>
      </tp>
      <tp t="s">
        <v>USD</v>
        <stp/>
        <stp>##V3_BDPV12</stp>
        <stp>AGCO US Equity</stp>
        <stp>CRNCY</stp>
        <stp>[Crispin Spreadsheet.xlsx]Portfolio!R591C4</stp>
        <tr r="D591" s="2"/>
      </tp>
      <tp>
        <v>1</v>
        <stp/>
        <stp>##V3_BDPV12</stp>
        <stp>EURHKD Curncy</stp>
        <stp>QUOTE_FACTOR</stp>
        <stp>[Crispin Spreadsheet.xlsx]Portfolio!R200C12</stp>
        <tr r="L200" s="2"/>
      </tp>
      <tp>
        <v>1</v>
        <stp/>
        <stp>##V3_BDPV12</stp>
        <stp>EURHKD Curncy</stp>
        <stp>QUOTE_FACTOR</stp>
        <stp>[Crispin Spreadsheet.xlsx]Portfolio!R190C12</stp>
        <tr r="L190" s="2"/>
      </tp>
      <tp>
        <v>1</v>
        <stp/>
        <stp>##V3_BDPV12</stp>
        <stp>EURHKD Curncy</stp>
        <stp>QUOTE_FACTOR</stp>
        <stp>[Crispin Spreadsheet.xlsx]Portfolio!R191C12</stp>
        <tr r="L191" s="2"/>
      </tp>
      <tp>
        <v>1</v>
        <stp/>
        <stp>##V3_BDPV12</stp>
        <stp>EURHKD Curncy</stp>
        <stp>QUOTE_FACTOR</stp>
        <stp>[Crispin Spreadsheet.xlsx]Portfolio!R192C12</stp>
        <tr r="L192" s="2"/>
      </tp>
      <tp>
        <v>1</v>
        <stp/>
        <stp>##V3_BDPV12</stp>
        <stp>EURHKD Curncy</stp>
        <stp>QUOTE_FACTOR</stp>
        <stp>[Crispin Spreadsheet.xlsx]Portfolio!R193C12</stp>
        <tr r="L193" s="2"/>
      </tp>
      <tp>
        <v>1</v>
        <stp/>
        <stp>##V3_BDPV12</stp>
        <stp>EURHKD Curncy</stp>
        <stp>QUOTE_FACTOR</stp>
        <stp>[Crispin Spreadsheet.xlsx]Portfolio!R194C12</stp>
        <tr r="L194" s="2"/>
      </tp>
      <tp>
        <v>1</v>
        <stp/>
        <stp>##V3_BDPV12</stp>
        <stp>EURHKD Curncy</stp>
        <stp>QUOTE_FACTOR</stp>
        <stp>[Crispin Spreadsheet.xlsx]Portfolio!R195C12</stp>
        <tr r="L195" s="2"/>
      </tp>
      <tp>
        <v>1</v>
        <stp/>
        <stp>##V3_BDPV12</stp>
        <stp>EURHKD Curncy</stp>
        <stp>QUOTE_FACTOR</stp>
        <stp>[Crispin Spreadsheet.xlsx]Portfolio!R196C12</stp>
        <tr r="L196" s="2"/>
      </tp>
      <tp>
        <v>1</v>
        <stp/>
        <stp>##V3_BDPV12</stp>
        <stp>EURHKD Curncy</stp>
        <stp>QUOTE_FACTOR</stp>
        <stp>[Crispin Spreadsheet.xlsx]Portfolio!R197C12</stp>
        <tr r="L197" s="2"/>
      </tp>
      <tp>
        <v>1</v>
        <stp/>
        <stp>##V3_BDPV12</stp>
        <stp>EURHKD Curncy</stp>
        <stp>QUOTE_FACTOR</stp>
        <stp>[Crispin Spreadsheet.xlsx]Portfolio!R198C12</stp>
        <tr r="L198" s="2"/>
      </tp>
      <tp>
        <v>1</v>
        <stp/>
        <stp>##V3_BDPV12</stp>
        <stp>EURHKD Curncy</stp>
        <stp>QUOTE_FACTOR</stp>
        <stp>[Crispin Spreadsheet.xlsx]Portfolio!R199C12</stp>
        <tr r="L199" s="2"/>
      </tp>
      <tp>
        <v>1</v>
        <stp/>
        <stp>##V3_BDPV12</stp>
        <stp>EURHKD Curncy</stp>
        <stp>QUOTE_FACTOR</stp>
        <stp>[Crispin Spreadsheet.xlsx]Portfolio!R188C12</stp>
        <tr r="L188" s="2"/>
      </tp>
      <tp>
        <v>1</v>
        <stp/>
        <stp>##V3_BDPV12</stp>
        <stp>EURHKD Curncy</stp>
        <stp>QUOTE_FACTOR</stp>
        <stp>[Crispin Spreadsheet.xlsx]Portfolio!R189C12</stp>
        <tr r="L189" s="2"/>
      </tp>
      <tp>
        <v>190.3</v>
        <stp/>
        <stp>##V3_BDPV12</stp>
        <stp>DC/ LN Equity</stp>
        <stp>PX_YEST_CLOSE</stp>
        <stp>[Crispin Spreadsheet.xlsx]Portfolio!R446C6</stp>
        <tr r="F446" s="2"/>
      </tp>
      <tp>
        <v>117.4</v>
        <stp/>
        <stp>##V3_BDPV12</stp>
        <stp>SUBC NO Equity</stp>
        <stp>PX_YEST_CLOSE</stp>
        <stp>[Crispin Spreadsheet.xlsx]Portfolio!R316C6</stp>
        <tr r="F316" s="2"/>
      </tp>
      <tp>
        <v>71.319999999999993</v>
        <stp/>
        <stp>##V3_BDPV12</stp>
        <stp>STI US Equity</stp>
        <stp>PX_YEST_CLOSE</stp>
        <stp>[Crispin Spreadsheet.xlsx]Portfolio!R686C6</stp>
        <tr r="F686" s="2"/>
      </tp>
      <tp>
        <v>4.6300000000000001E-2</v>
        <stp/>
        <stp>##V3_BDPV12</stp>
        <stp>AB1 GY Equity</stp>
        <stp>PX_YEST_CLOSE</stp>
        <stp>[Crispin Spreadsheet.xlsx]Portfolio!R136C6</stp>
        <tr r="F136" s="2"/>
      </tp>
      <tp>
        <v>28</v>
        <stp/>
        <stp>##V3_BDPV12</stp>
        <stp>UOB SP Equity</stp>
        <stp>PX_YEST_CLOSE</stp>
        <stp>[Crispin Spreadsheet.xlsx]Portfolio!R326C6</stp>
        <tr r="F326" s="2"/>
      </tp>
      <tp>
        <v>121.1</v>
        <stp/>
        <stp>##V3_BDPV12</stp>
        <stp>SAFM US Equity</stp>
        <stp>PX_YEST_CLOSE</stp>
        <stp>[Crispin Spreadsheet.xlsx]Portfolio!R766C6</stp>
        <tr r="F766" s="2"/>
      </tp>
      <tp>
        <v>680.5</v>
        <stp/>
        <stp>##V3_BDPV12</stp>
        <stp>PGHN SW Equity</stp>
        <stp>PX_YEST_CLOSE</stp>
        <stp>[Crispin Spreadsheet.xlsx]Portfolio!R385C6</stp>
        <tr r="F385" s="2"/>
      </tp>
      <tp>
        <v>187.65</v>
        <stp/>
        <stp>##V3_BDPV12</stp>
        <stp>PANW US Equity</stp>
        <stp>PX_YEST_CLOSE</stp>
        <stp>[Crispin Spreadsheet.xlsx]Portfolio!R675C6</stp>
        <tr r="F675" s="2"/>
      </tp>
      <tp t="s">
        <v>GBp</v>
        <stp/>
        <stp>##V3_BDPV12</stp>
        <stp>HSBA LN Equity</stp>
        <stp>CRNCY</stp>
        <stp>[Crispin Spreadsheet.xlsx]Portfolio!R468C4</stp>
        <tr r="D468" s="2"/>
      </tp>
      <tp t="s">
        <v>SEK</v>
        <stp/>
        <stp>##V3_BDPV12</stp>
        <stp>CLAB SS Equity</stp>
        <stp>CRNCY</stp>
        <stp>[Crispin Spreadsheet.xlsx]Portfolio!R353C4</stp>
        <tr r="D353" s="2"/>
      </tp>
      <tp>
        <v>1475</v>
        <stp/>
        <stp>##V3_BDPV12</stp>
        <stp>HSX LN Equity</stp>
        <stp>PX_YEST_CLOSE</stp>
        <stp>[Crispin Spreadsheet.xlsx]Portfolio!R466C6</stp>
        <tr r="F466" s="2"/>
      </tp>
      <tp>
        <v>2595.5</v>
        <stp/>
        <stp>##V3_BDPV12</stp>
        <stp>IMB LN Equity</stp>
        <stp>PX_YEST_CLOSE</stp>
        <stp>[Crispin Spreadsheet.xlsx]Portfolio!R476C6</stp>
        <tr r="F476" s="2"/>
      </tp>
      <tp>
        <v>14.27</v>
        <stp/>
        <stp>##V3_BDPV12</stp>
        <stp>PBR US Equity</stp>
        <stp>PX_YEST_CLOSE</stp>
        <stp>[Crispin Spreadsheet.xlsx]Portfolio!R676C6</stp>
        <tr r="F676" s="2"/>
      </tp>
      <tp>
        <v>154.05000000000001</v>
        <stp/>
        <stp>##V3_BDPV12</stp>
        <stp>MHG NO Equity</stp>
        <stp>PX_YEST_CLOSE</stp>
        <stp>[Crispin Spreadsheet.xlsx]Portfolio!R756C6</stp>
        <tr r="F756" s="2"/>
      </tp>
      <tp>
        <v>67.849999999999994</v>
        <stp/>
        <stp>##V3_BDPV12</stp>
        <stp>DAI GY Equity</stp>
        <stp>PX_YEST_CLOSE</stp>
        <stp>[Crispin Spreadsheet.xlsx]Portfolio!R146C6</stp>
        <tr r="F146" s="2"/>
      </tp>
      <tp>
        <v>17.489999999999998</v>
        <stp/>
        <stp>##V3_BDPV12</stp>
        <stp>UBSG SW Equity</stp>
        <stp>PX_YEST_CLOSE</stp>
        <stp>[Crispin Spreadsheet.xlsx]Portfolio!R390C6</stp>
        <tr r="F390" s="2"/>
      </tp>
      <tp>
        <v>579</v>
        <stp/>
        <stp>##V3_BDPV12</stp>
        <stp>LRE LN Equity</stp>
        <stp>PX_YEST_CLOSE</stp>
        <stp>[Crispin Spreadsheet.xlsx]Portfolio!R496C6</stp>
        <tr r="F496" s="2"/>
      </tp>
      <tp>
        <v>247.2</v>
        <stp/>
        <stp>##V3_BDPV12</stp>
        <stp>MAB LN Equity</stp>
        <stp>PX_YEST_CLOSE</stp>
        <stp>[Crispin Spreadsheet.xlsx]Portfolio!R506C6</stp>
        <tr r="F506" s="2"/>
      </tp>
      <tp>
        <v>228.75</v>
        <stp/>
        <stp>##V3_BDPV12</stp>
        <stp>ROG SW Equity</stp>
        <stp>PX_YEST_CLOSE</stp>
        <stp>[Crispin Spreadsheet.xlsx]Portfolio!R386C6</stp>
        <tr r="F386" s="2"/>
      </tp>
      <tp t="s">
        <v>GBp</v>
        <stp/>
        <stp>##V3_BDPV12</stp>
        <stp>AUTO LN Equity</stp>
        <stp>CRNCY</stp>
        <stp>[Crispin Spreadsheet.xlsx]Portfolio!R411C4</stp>
        <tr r="D411" s="2"/>
      </tp>
      <tp>
        <v>169.8</v>
        <stp/>
        <stp>##V3_BDPV12</stp>
        <stp>EMG LN Equity</stp>
        <stp>LAST_PRICE</stp>
        <stp>[Crispin Spreadsheet.xlsx]Portfolio!R503C7</stp>
        <tr r="G503" s="2"/>
      </tp>
      <tp>
        <v>93.7</v>
        <stp/>
        <stp>##V3_BDPV12</stp>
        <stp>CIR LN Equity</stp>
        <stp>LAST_PRICE</stp>
        <stp>[Crispin Spreadsheet.xlsx]Portfolio!R435C7</stp>
        <tr r="G435" s="2"/>
      </tp>
      <tp>
        <v>37.68</v>
        <stp/>
        <stp>##V3_BDPV12</stp>
        <stp>DPW GY Equity</stp>
        <stp>LAST_PRICE</stp>
        <stp>[Crispin Spreadsheet.xlsx]Portfolio!R149C7</stp>
        <tr r="G149" s="2"/>
      </tp>
      <tp>
        <v>794.5</v>
        <stp/>
        <stp>##V3_BDPV12</stp>
        <stp>NG/ LN Equity</stp>
        <stp>LAST_PRICE</stp>
        <stp>[Crispin Spreadsheet.xlsx]Portfolio!R508C7</stp>
        <tr r="G508" s="2"/>
      </tp>
      <tp>
        <v>124.57</v>
        <stp/>
        <stp>##V3_BDPV12</stp>
        <stp>GBS LN Equity</stp>
        <stp>LAST_PRICE</stp>
        <stp>[Crispin Spreadsheet.xlsx]Portfolio!R461C7</stp>
        <tr r="G461" s="2"/>
      </tp>
      <tp>
        <v>274.7</v>
        <stp/>
        <stp>##V3_BDPV12</stp>
        <stp>BBY LN Equity</stp>
        <stp>LAST_PRICE</stp>
        <stp>[Crispin Spreadsheet.xlsx]Portfolio!R414C7</stp>
        <tr r="G414" s="2"/>
      </tp>
      <tp>
        <v>544</v>
        <stp/>
        <stp>##V3_BDPV12</stp>
        <stp>DCG LN Equity</stp>
        <stp>LAST_PRICE</stp>
        <stp>[Crispin Spreadsheet.xlsx]Portfolio!R442C7</stp>
        <tr r="G442" s="2"/>
      </tp>
      <tp>
        <v>34.58</v>
        <stp/>
        <stp>##V3_BDPV12</stp>
        <stp>KSP ID Equity</stp>
        <stp>LAST_PRICE</stp>
        <stp>[Crispin Spreadsheet.xlsx]Portfolio!R208C7</stp>
        <tr r="G208" s="2"/>
      </tp>
      <tp>
        <v>94.8</v>
        <stp/>
        <stp>##V3_BDPV12</stp>
        <stp>MAN GY Equity</stp>
        <stp>LAST_PRICE</stp>
        <stp>[Crispin Spreadsheet.xlsx]Portfolio!R160C7</stp>
        <tr r="G160" s="2"/>
      </tp>
      <tp>
        <v>102.5</v>
        <stp/>
        <stp>##V3_BDPV12</stp>
        <stp>HEN GY Equity</stp>
        <stp>LAST_PRICE</stp>
        <stp>[Crispin Spreadsheet.xlsx]Portfolio!R155C7</stp>
        <tr r="G155" s="2"/>
      </tp>
      <tp>
        <v>108.5</v>
        <stp/>
        <stp>##V3_BDPV12</stp>
        <stp>ATO FP Equity</stp>
        <stp>PX_YEST_CLOSE</stp>
        <stp>[Crispin Spreadsheet.xlsx]Portfolio!R82C6</stp>
        <tr r="F82" s="2"/>
      </tp>
      <tp>
        <v>6.56</v>
        <stp/>
        <stp>##V3_BDPV12</stp>
        <stp>SYD AU Equity</stp>
        <stp>PX_YEST_CLOSE</stp>
        <stp>[Crispin Spreadsheet.xlsx]Portfolio!R19C6</stp>
        <tr r="F19" s="2"/>
      </tp>
      <tp>
        <v>59.22</v>
        <stp/>
        <stp>##V3_BDPV12</stp>
        <stp>NESTE FH Equity</stp>
        <stp>PX_YEST_CLOSE</stp>
        <stp>[Crispin Spreadsheet.xlsx]Portfolio!R68C6</stp>
        <tr r="F68" s="2"/>
      </tp>
      <tp t="s">
        <v>AUD</v>
        <stp/>
        <stp>##V3_BDPV12</stp>
        <stp>BLD AU Equity</stp>
        <stp>CRNCY</stp>
        <stp>[Crispin Spreadsheet.xlsx]Portfolio!R10C4</stp>
        <tr r="D10" s="2"/>
      </tp>
      <tp t="s">
        <v>EUR</v>
        <stp/>
        <stp>##V3_BDPV12</stp>
        <stp>AKE FP Equity</stp>
        <stp>CRNCY</stp>
        <stp>[Crispin Spreadsheet.xlsx]Portfolio!R81C4</stp>
        <tr r="D81" s="2"/>
      </tp>
      <tp t="s">
        <v>AUD</v>
        <stp/>
        <stp>##V3_BDPV12</stp>
        <stp>FMG AU Equity</stp>
        <stp>CRNCY</stp>
        <stp>[Crispin Spreadsheet.xlsx]Portfolio!R13C4</stp>
        <tr r="D13" s="2"/>
      </tp>
      <tp t="s">
        <v>EUR</v>
        <stp/>
        <stp>##V3_BDPV12</stp>
        <stp>UCB BB Equity</stp>
        <stp>CRNCY</stp>
        <stp>[Crispin Spreadsheet.xlsx]Portfolio!R36C4</stp>
        <tr r="D36" s="2"/>
      </tp>
      <tp>
        <v>267.3</v>
        <stp/>
        <stp>##V3_BDPV12</stp>
        <stp>ELUXB SS Equity</stp>
        <stp>PX_YEST_CLOSE</stp>
        <stp>[Crispin Spreadsheet.xlsx]Portfolio!R354C6</stp>
        <tr r="F354" s="2"/>
      </tp>
      <tp>
        <v>31.44</v>
        <stp/>
        <stp>##V3_BDPV12</stp>
        <stp>LIGHT NA Equity</stp>
        <stp>PX_YEST_CLOSE</stp>
        <stp>[Crispin Spreadsheet.xlsx]Portfolio!R301C6</stp>
        <tr r="F301" s="2"/>
      </tp>
      <tp>
        <v>1567</v>
        <stp/>
        <stp>##V3_BDPV12</stp>
        <stp>EXPN LN Equity</stp>
        <stp>LAST_PRICE</stp>
        <stp>[Crispin Spreadsheet.xlsx]Portfolio!R453C7</stp>
        <tr r="G453" s="2"/>
      </tp>
      <tp>
        <v>17.364999999999998</v>
        <stp/>
        <stp>##V3_BDPV12</stp>
        <stp>TUI1 GY Equity</stp>
        <stp>LAST_PRICE</stp>
        <stp>[Crispin Spreadsheet.xlsx]Portfolio!R175C7</stp>
        <tr r="G175" s="2"/>
      </tp>
      <tp>
        <v>445.5</v>
        <stp/>
        <stp>##V3_BDPV12</stp>
        <stp>ISAT LN Equity</stp>
        <stp>LAST_PRICE</stp>
        <stp>[Crispin Spreadsheet.xlsx]Portfolio!R478C7</stp>
        <tr r="G478" s="2"/>
      </tp>
      <tp>
        <v>703.5</v>
        <stp/>
        <stp>##V3_BDPV12</stp>
        <stp>HSBA LN Equity</stp>
        <stp>LAST_PRICE</stp>
        <stp>[Crispin Spreadsheet.xlsx]Portfolio!R468C7</stp>
        <tr r="G468" s="2"/>
      </tp>
      <tp>
        <v>75.64</v>
        <stp/>
        <stp>##V3_BDPV12</stp>
        <stp>NESN SW Equity</stp>
        <stp>LAST_PRICE</stp>
        <stp>[Crispin Spreadsheet.xlsx]Portfolio!R761C7</stp>
        <tr r="G761" s="2"/>
      </tp>
      <tp>
        <v>5624</v>
        <stp/>
        <stp>##V3_BDPV12</stp>
        <stp>RB/ LN Equity</stp>
        <stp>PX_YEST_CLOSE</stp>
        <stp>[Crispin Spreadsheet.xlsx]Portfolio!R529C6</stp>
        <tr r="F529" s="2"/>
      </tp>
      <tp t="s">
        <v>EUR</v>
        <stp/>
        <stp>##V3_BDPV12</stp>
        <stp>SW FP Equity</stp>
        <stp>CRNCY</stp>
        <stp>[Crispin Spreadsheet.xlsx]Portfolio!R121C4</stp>
        <tr r="D121" s="2"/>
      </tp>
      <tp>
        <v>47.56</v>
        <stp/>
        <stp>##V3_BDPV12</stp>
        <stp>KNX US Equity</stp>
        <stp>PX_YEST_CLOSE</stp>
        <stp>[Crispin Spreadsheet.xlsx]Portfolio!R649C6</stp>
        <tr r="F649" s="2"/>
      </tp>
      <tp>
        <v>1247.5</v>
        <stp/>
        <stp>##V3_BDPV12</stp>
        <stp>SSE LN Equity</stp>
        <stp>PX_YEST_CLOSE</stp>
        <stp>[Crispin Spreadsheet.xlsx]Portfolio!R559C6</stp>
        <tr r="F559" s="2"/>
      </tp>
      <tp>
        <v>2548</v>
        <stp/>
        <stp>##V3_BDPV12</stp>
        <stp>PSN LN Equity</stp>
        <stp>PX_YEST_CLOSE</stp>
        <stp>[Crispin Spreadsheet.xlsx]Portfolio!R519C6</stp>
        <tr r="F519" s="2"/>
      </tp>
      <tp>
        <v>0.78659999999999997</v>
        <stp/>
        <stp>##V3_BDPV12</stp>
        <stp>TIT IM Equity</stp>
        <stp>PX_YEST_CLOSE</stp>
        <stp>[Crispin Spreadsheet.xlsx]Portfolio!R229C6</stp>
        <tr r="F229" s="2"/>
      </tp>
      <tp>
        <v>46.01</v>
        <stp/>
        <stp>##V3_BDPV12</stp>
        <stp>HAL US Equity</stp>
        <stp>PX_YEST_CLOSE</stp>
        <stp>[Crispin Spreadsheet.xlsx]Portfolio!R639C6</stp>
        <tr r="F639" s="2"/>
      </tp>
      <tp>
        <v>2560</v>
        <stp/>
        <stp>##V3_BDPV12</stp>
        <stp>VCT LN Equity</stp>
        <stp>PX_YEST_CLOSE</stp>
        <stp>[Crispin Spreadsheet.xlsx]Portfolio!R579C6</stp>
        <tr r="F579" s="2"/>
      </tp>
      <tp>
        <v>123.4</v>
        <stp/>
        <stp>##V3_BDPV12</stp>
        <stp>TCG LN Equity</stp>
        <stp>PX_YEST_CLOSE</stp>
        <stp>[Crispin Spreadsheet.xlsx]Portfolio!R569C6</stp>
        <tr r="F569" s="2"/>
      </tp>
      <tp>
        <v>122.95</v>
        <stp/>
        <stp>##V3_BDPV12</stp>
        <stp>MON US Equity</stp>
        <stp>PX_YEST_CLOSE</stp>
        <stp>[Crispin Spreadsheet.xlsx]Portfolio!R759C6</stp>
        <tr r="F759" s="2"/>
      </tp>
      <tp>
        <v>1</v>
        <stp/>
        <stp>##V3_BDPV12</stp>
        <stp>USDGBP Curncy</stp>
        <stp>QUOTE_FACTOR</stp>
        <stp>[Crispin Spreadsheet.xlsx]Portfolio!R801C12</stp>
        <tr r="L801" s="2"/>
      </tp>
      <tp>
        <v>41.45</v>
        <stp/>
        <stp>##V3_BDPV12</stp>
        <stp>MAS US Equity</stp>
        <stp>PX_YEST_CLOSE</stp>
        <stp>[Crispin Spreadsheet.xlsx]Portfolio!R659C6</stp>
        <tr r="F659" s="2"/>
      </tp>
      <tp t="s">
        <v>NOK</v>
        <stp/>
        <stp>##V3_BDPV12</stp>
        <stp>NODL NO Equity</stp>
        <stp>CRNCY</stp>
        <stp>[Crispin Spreadsheet.xlsx]Portfolio!R311C4</stp>
        <tr r="D311" s="2"/>
      </tp>
      <tp>
        <v>113.35</v>
        <stp/>
        <stp>##V3_BDPV12</stp>
        <stp>CVX US Equity</stp>
        <stp>PX_YEST_CLOSE</stp>
        <stp>[Crispin Spreadsheet.xlsx]Portfolio!R609C6</stp>
        <tr r="F609" s="2"/>
      </tp>
      <tp>
        <v>1</v>
        <stp/>
        <stp>##V3_BDPV12</stp>
        <stp>USDGBP Curncy</stp>
        <stp>QUOTE_FACTOR</stp>
        <stp>[Crispin Spreadsheet.xlsx]Portfolio!R796C12</stp>
        <tr r="L796" s="2"/>
      </tp>
      <tp t="s">
        <v>GBp</v>
        <stp/>
        <stp>##V3_BDPV12</stp>
        <stp>OCDO LN Equity</stp>
        <stp>CRNCY</stp>
        <stp>[Crispin Spreadsheet.xlsx]Portfolio!R510C4</stp>
        <tr r="D510" s="2"/>
      </tp>
      <tp>
        <v>11.97</v>
        <stp/>
        <stp>##V3_BDPV12</stp>
        <stp>AMD US Equity</stp>
        <stp>PX_YEST_CLOSE</stp>
        <stp>[Crispin Spreadsheet.xlsx]Portfolio!R589C6</stp>
        <tr r="F589" s="2"/>
      </tp>
      <tp>
        <v>149.99</v>
        <stp/>
        <stp>##V3_BDPV12</stp>
        <stp>ALV US Equity</stp>
        <stp>PX_YEST_CLOSE</stp>
        <stp>[Crispin Spreadsheet.xlsx]Portfolio!R599C6</stp>
        <tr r="F599" s="2"/>
      </tp>
      <tp>
        <v>11.58</v>
        <stp/>
        <stp>##V3_BDPV12</stp>
        <stp>SGL GY Equity</stp>
        <stp>PX_YEST_CLOSE</stp>
        <stp>[Crispin Spreadsheet.xlsx]Portfolio!R169C6</stp>
        <tr r="F169" s="2"/>
      </tp>
      <tp>
        <v>23.44</v>
        <stp/>
        <stp>##V3_BDPV12</stp>
        <stp>SDF GY Equity</stp>
        <stp>PX_YEST_CLOSE</stp>
        <stp>[Crispin Spreadsheet.xlsx]Portfolio!R159C6</stp>
        <tr r="F159" s="2"/>
      </tp>
      <tp>
        <v>61</v>
        <stp/>
        <stp>##V3_BDPV12</stp>
        <stp>AXL SJ Equity</stp>
        <stp>PX_YEST_CLOSE</stp>
        <stp>[Crispin Spreadsheet.xlsx]Portfolio!R329C6</stp>
        <tr r="F329" s="2"/>
      </tp>
      <tp>
        <v>57.75</v>
        <stp/>
        <stp>##V3_BDPV12</stp>
        <stp>FAF US Equity</stp>
        <stp>PX_YEST_CLOSE</stp>
        <stp>[Crispin Spreadsheet.xlsx]Portfolio!R629C6</stp>
        <tr r="F629" s="2"/>
      </tp>
      <tp>
        <v>19.414999999999999</v>
        <stp/>
        <stp>##V3_BDPV12</stp>
        <stp>VIE FP Equity</stp>
        <stp>PX_YEST_CLOSE</stp>
        <stp>[Crispin Spreadsheet.xlsx]Portfolio!R129C6</stp>
        <tr r="F129" s="2"/>
      </tp>
      <tp>
        <v>95.96</v>
        <stp/>
        <stp>##V3_BDPV12</stp>
        <stp>WDI GY Equity</stp>
        <stp>PX_YEST_CLOSE</stp>
        <stp>[Crispin Spreadsheet.xlsx]Portfolio!R179C6</stp>
        <tr r="F179" s="2"/>
      </tp>
      <tp>
        <v>53.53</v>
        <stp/>
        <stp>##V3_BDPV12</stp>
        <stp>DAL US Equity</stp>
        <stp>PX_YEST_CLOSE</stp>
        <stp>[Crispin Spreadsheet.xlsx]Portfolio!R619C6</stp>
        <tr r="F619" s="2"/>
      </tp>
      <tp>
        <v>175.2</v>
        <stp/>
        <stp>##V3_BDPV12</stp>
        <stp>BOO LN Equity</stp>
        <stp>PX_YEST_CLOSE</stp>
        <stp>[Crispin Spreadsheet.xlsx]Portfolio!R419C6</stp>
        <tr r="F419" s="2"/>
      </tp>
      <tp t="s">
        <v>CHF</v>
        <stp/>
        <stp>##V3_BDPV12</stp>
        <stp>NESN SW Equity</stp>
        <stp>CRNCY</stp>
        <stp>[Crispin Spreadsheet.xlsx]Portfolio!R761C4</stp>
        <tr r="D761" s="2"/>
      </tp>
      <tp>
        <v>1544.5</v>
        <stp/>
        <stp>##V3_BDPV12</stp>
        <stp>CPG LN Equity</stp>
        <stp>PX_YEST_CLOSE</stp>
        <stp>[Crispin Spreadsheet.xlsx]Portfolio!R439C6</stp>
        <tr r="F439" s="2"/>
      </tp>
      <tp>
        <v>1.78</v>
        <stp/>
        <stp>##V3_BDPV12</stp>
        <stp>CRN LN Equity</stp>
        <stp>PX_YEST_CLOSE</stp>
        <stp>[Crispin Spreadsheet.xlsx]Portfolio!R429C6</stp>
        <tr r="F429" s="2"/>
      </tp>
      <tp>
        <v>2602</v>
        <stp/>
        <stp>##V3_BDPV12</stp>
        <stp>ABF LN Equity</stp>
        <stp>PX_YEST_CLOSE</stp>
        <stp>[Crispin Spreadsheet.xlsx]Portfolio!R409C6</stp>
        <tr r="F409" s="2"/>
      </tp>
      <tp>
        <v>101.9</v>
        <stp/>
        <stp>##V3_BDPV12</stp>
        <stp>XPO US Equity</stp>
        <stp>PX_YEST_CLOSE</stp>
        <stp>[Crispin Spreadsheet.xlsx]Portfolio!R789C6</stp>
        <tr r="F789" s="2"/>
      </tp>
      <tp t="s">
        <v>USD</v>
        <stp/>
        <stp>##V3_BDPV12</stp>
        <stp>FL US Equity</stp>
        <stp>CRNCY</stp>
        <stp>[Crispin Spreadsheet.xlsx]Portfolio!R631C4</stp>
        <tr r="D631" s="2"/>
      </tp>
      <tp t="s">
        <v>USD</v>
        <stp/>
        <stp>##V3_BDPV12</stp>
        <stp>GGAL US Equity</stp>
        <stp>CRNCY</stp>
        <stp>[Crispin Spreadsheet.xlsx]Portfolio!R638C4</stp>
        <tr r="D638" s="2"/>
      </tp>
      <tp>
        <v>1346.8</v>
        <stp/>
        <stp>##V3_BDPV12</stp>
        <stp>GSK LN Equity</stp>
        <stp>PX_YEST_CLOSE</stp>
        <stp>[Crispin Spreadsheet.xlsx]Portfolio!R459C6</stp>
        <tr r="F459" s="2"/>
      </tp>
      <tp>
        <v>35</v>
        <stp/>
        <stp>##V3_BDPV12</stp>
        <stp>FRO NO Equity</stp>
        <stp>PX_YEST_CLOSE</stp>
        <stp>[Crispin Spreadsheet.xlsx]Portfolio!R309C6</stp>
        <tr r="F309" s="2"/>
      </tp>
      <tp>
        <v>1578</v>
        <stp/>
        <stp>##V3_BDPV12</stp>
        <stp>EZJ LN Equity</stp>
        <stp>PX_YEST_CLOSE</stp>
        <stp>[Crispin Spreadsheet.xlsx]Portfolio!R449C6</stp>
        <tr r="F449" s="2"/>
      </tp>
      <tp>
        <v>3.76</v>
        <stp/>
        <stp>##V3_BDPV12</stp>
        <stp>ART GY Equity</stp>
        <stp>PX_YEST_CLOSE</stp>
        <stp>[Crispin Spreadsheet.xlsx]Portfolio!R139C6</stp>
        <tr r="F139" s="2"/>
      </tp>
      <tp>
        <v>1286</v>
        <stp/>
        <stp>##V3_BDPV12</stp>
        <stp>JLT LN Equity</stp>
        <stp>PX_YEST_CLOSE</stp>
        <stp>[Crispin Spreadsheet.xlsx]Portfolio!R489C6</stp>
        <tr r="F489" s="2"/>
      </tp>
      <tp>
        <v>396</v>
        <stp/>
        <stp>##V3_BDPV12</stp>
        <stp>UHR SW Equity</stp>
        <stp>PX_YEST_CLOSE</stp>
        <stp>[Crispin Spreadsheet.xlsx]Portfolio!R389C6</stp>
        <tr r="F389" s="2"/>
      </tp>
      <tp>
        <v>124.72</v>
        <stp/>
        <stp>##V3_BDPV12</stp>
        <stp>RACE US Equity</stp>
        <stp>PX_YEST_CLOSE</stp>
        <stp>[Crispin Spreadsheet.xlsx]Portfolio!R628C6</stp>
        <tr r="F628" s="2"/>
      </tp>
      <tp>
        <v>1</v>
        <stp/>
        <stp>##V3_BDPV12</stp>
        <stp>EURGBp Curncy</stp>
        <stp>QUOTE_FACTOR</stp>
        <stp>[Crispin Spreadsheet.xlsx]Portfolio!R787C12</stp>
        <tr r="L787" s="2"/>
      </tp>
      <tp>
        <v>1</v>
        <stp/>
        <stp>##V3_BDPV12</stp>
        <stp>EURGBp Curncy</stp>
        <stp>QUOTE_FACTOR</stp>
        <stp>[Crispin Spreadsheet.xlsx]Portfolio!R741C12</stp>
        <tr r="L741" s="2"/>
      </tp>
      <tp>
        <v>1</v>
        <stp/>
        <stp>##V3_BDPV12</stp>
        <stp>EURGBp Curncy</stp>
        <stp>QUOTE_FACTOR</stp>
        <stp>[Crispin Spreadsheet.xlsx]Portfolio!R748C12</stp>
        <tr r="L748" s="2"/>
      </tp>
      <tp>
        <v>1</v>
        <stp/>
        <stp>##V3_BDPV12</stp>
        <stp>EURGBp Curncy</stp>
        <stp>QUOTE_FACTOR</stp>
        <stp>[Crispin Spreadsheet.xlsx]Portfolio!R733C12</stp>
        <tr r="L733" s="2"/>
      </tp>
      <tp>
        <v>1</v>
        <stp/>
        <stp>##V3_BDPV12</stp>
        <stp>EURGBp Curncy</stp>
        <stp>QUOTE_FACTOR</stp>
        <stp>[Crispin Spreadsheet.xlsx]Portfolio!R735C12</stp>
        <tr r="L735" s="2"/>
      </tp>
      <tp>
        <v>1</v>
        <stp/>
        <stp>##V3_BDPV12</stp>
        <stp>EURGBp Curncy</stp>
        <stp>QUOTE_FACTOR</stp>
        <stp>[Crispin Spreadsheet.xlsx]Portfolio!R736C12</stp>
        <tr r="L736" s="2"/>
      </tp>
      <tp>
        <v>1</v>
        <stp/>
        <stp>##V3_BDPV12</stp>
        <stp>EURGBP Curncy</stp>
        <stp>QUOTE_FACTOR</stp>
        <stp>[Crispin Spreadsheet.xlsx]Portfolio!R710C12</stp>
        <tr r="L710" s="2"/>
      </tp>
      <tp>
        <v>1</v>
        <stp/>
        <stp>##V3_BDPV12</stp>
        <stp>EURGBP Curncy</stp>
        <stp>QUOTE_FACTOR</stp>
        <stp>[Crispin Spreadsheet.xlsx]Portfolio!R711C12</stp>
        <tr r="L711" s="2"/>
      </tp>
      <tp>
        <v>1</v>
        <stp/>
        <stp>##V3_BDPV12</stp>
        <stp>EURGBP Curncy</stp>
        <stp>QUOTE_FACTOR</stp>
        <stp>[Crispin Spreadsheet.xlsx]Portfolio!R715C12</stp>
        <tr r="L715" s="2"/>
      </tp>
      <tp>
        <v>1</v>
        <stp/>
        <stp>##V3_BDPV12</stp>
        <stp>EURGBP Curncy</stp>
        <stp>QUOTE_FACTOR</stp>
        <stp>[Crispin Spreadsheet.xlsx]Portfolio!R717C12</stp>
        <tr r="L717" s="2"/>
      </tp>
      <tp>
        <v>1</v>
        <stp/>
        <stp>##V3_BDPV12</stp>
        <stp>EURGBP Curncy</stp>
        <stp>QUOTE_FACTOR</stp>
        <stp>[Crispin Spreadsheet.xlsx]Portfolio!R720C12</stp>
        <tr r="L720" s="2"/>
      </tp>
      <tp>
        <v>1</v>
        <stp/>
        <stp>##V3_BDPV12</stp>
        <stp>EURGBp Curncy</stp>
        <stp>QUOTE_FACTOR</stp>
        <stp>[Crispin Spreadsheet.xlsx]Portfolio!R490C12</stp>
        <tr r="L490" s="2"/>
      </tp>
      <tp>
        <v>1</v>
        <stp/>
        <stp>##V3_BDPV12</stp>
        <stp>EURGBp Curncy</stp>
        <stp>QUOTE_FACTOR</stp>
        <stp>[Crispin Spreadsheet.xlsx]Portfolio!R491C12</stp>
        <tr r="L491" s="2"/>
      </tp>
      <tp>
        <v>1</v>
        <stp/>
        <stp>##V3_BDPV12</stp>
        <stp>EURGBp Curncy</stp>
        <stp>QUOTE_FACTOR</stp>
        <stp>[Crispin Spreadsheet.xlsx]Portfolio!R492C12</stp>
        <tr r="L492" s="2"/>
      </tp>
      <tp>
        <v>1</v>
        <stp/>
        <stp>##V3_BDPV12</stp>
        <stp>EURGBp Curncy</stp>
        <stp>QUOTE_FACTOR</stp>
        <stp>[Crispin Spreadsheet.xlsx]Portfolio!R493C12</stp>
        <tr r="L493" s="2"/>
      </tp>
      <tp>
        <v>1</v>
        <stp/>
        <stp>##V3_BDPV12</stp>
        <stp>EURGBp Curncy</stp>
        <stp>QUOTE_FACTOR</stp>
        <stp>[Crispin Spreadsheet.xlsx]Portfolio!R494C12</stp>
        <tr r="L494" s="2"/>
      </tp>
      <tp>
        <v>1</v>
        <stp/>
        <stp>##V3_BDPV12</stp>
        <stp>EURGBp Curncy</stp>
        <stp>QUOTE_FACTOR</stp>
        <stp>[Crispin Spreadsheet.xlsx]Portfolio!R495C12</stp>
        <tr r="L495" s="2"/>
      </tp>
      <tp>
        <v>1</v>
        <stp/>
        <stp>##V3_BDPV12</stp>
        <stp>EURGBp Curncy</stp>
        <stp>QUOTE_FACTOR</stp>
        <stp>[Crispin Spreadsheet.xlsx]Portfolio!R496C12</stp>
        <tr r="L496" s="2"/>
      </tp>
      <tp>
        <v>1</v>
        <stp/>
        <stp>##V3_BDPV12</stp>
        <stp>EURGBp Curncy</stp>
        <stp>QUOTE_FACTOR</stp>
        <stp>[Crispin Spreadsheet.xlsx]Portfolio!R497C12</stp>
        <tr r="L497" s="2"/>
      </tp>
      <tp>
        <v>1</v>
        <stp/>
        <stp>##V3_BDPV12</stp>
        <stp>EURGBp Curncy</stp>
        <stp>QUOTE_FACTOR</stp>
        <stp>[Crispin Spreadsheet.xlsx]Portfolio!R498C12</stp>
        <tr r="L498" s="2"/>
      </tp>
      <tp>
        <v>1</v>
        <stp/>
        <stp>##V3_BDPV12</stp>
        <stp>EURGBp Curncy</stp>
        <stp>QUOTE_FACTOR</stp>
        <stp>[Crispin Spreadsheet.xlsx]Portfolio!R499C12</stp>
        <tr r="L499" s="2"/>
      </tp>
      <tp>
        <v>1</v>
        <stp/>
        <stp>##V3_BDPV12</stp>
        <stp>EURGBp Curncy</stp>
        <stp>QUOTE_FACTOR</stp>
        <stp>[Crispin Spreadsheet.xlsx]Portfolio!R480C12</stp>
        <tr r="L480" s="2"/>
      </tp>
      <tp>
        <v>1</v>
        <stp/>
        <stp>##V3_BDPV12</stp>
        <stp>EURGBp Curncy</stp>
        <stp>QUOTE_FACTOR</stp>
        <stp>[Crispin Spreadsheet.xlsx]Portfolio!R481C12</stp>
        <tr r="L481" s="2"/>
      </tp>
      <tp>
        <v>1</v>
        <stp/>
        <stp>##V3_BDPV12</stp>
        <stp>EURGBp Curncy</stp>
        <stp>QUOTE_FACTOR</stp>
        <stp>[Crispin Spreadsheet.xlsx]Portfolio!R482C12</stp>
        <tr r="L482" s="2"/>
      </tp>
      <tp>
        <v>1</v>
        <stp/>
        <stp>##V3_BDPV12</stp>
        <stp>EURGBp Curncy</stp>
        <stp>QUOTE_FACTOR</stp>
        <stp>[Crispin Spreadsheet.xlsx]Portfolio!R483C12</stp>
        <tr r="L483" s="2"/>
      </tp>
      <tp>
        <v>1</v>
        <stp/>
        <stp>##V3_BDPV12</stp>
        <stp>EURGBp Curncy</stp>
        <stp>QUOTE_FACTOR</stp>
        <stp>[Crispin Spreadsheet.xlsx]Portfolio!R484C12</stp>
        <tr r="L484" s="2"/>
      </tp>
      <tp>
        <v>1</v>
        <stp/>
        <stp>##V3_BDPV12</stp>
        <stp>EURGBp Curncy</stp>
        <stp>QUOTE_FACTOR</stp>
        <stp>[Crispin Spreadsheet.xlsx]Portfolio!R485C12</stp>
        <tr r="L485" s="2"/>
      </tp>
      <tp>
        <v>1</v>
        <stp/>
        <stp>##V3_BDPV12</stp>
        <stp>EURGBp Curncy</stp>
        <stp>QUOTE_FACTOR</stp>
        <stp>[Crispin Spreadsheet.xlsx]Portfolio!R488C12</stp>
        <tr r="L488" s="2"/>
      </tp>
      <tp>
        <v>1</v>
        <stp/>
        <stp>##V3_BDPV12</stp>
        <stp>EURGBp Curncy</stp>
        <stp>QUOTE_FACTOR</stp>
        <stp>[Crispin Spreadsheet.xlsx]Portfolio!R489C12</stp>
        <tr r="L489" s="2"/>
      </tp>
      <tp>
        <v>1</v>
        <stp/>
        <stp>##V3_BDPV12</stp>
        <stp>EURGBp Curncy</stp>
        <stp>QUOTE_FACTOR</stp>
        <stp>[Crispin Spreadsheet.xlsx]Portfolio!R450C12</stp>
        <tr r="L450" s="2"/>
      </tp>
      <tp>
        <v>1</v>
        <stp/>
        <stp>##V3_BDPV12</stp>
        <stp>EURGBp Curncy</stp>
        <stp>QUOTE_FACTOR</stp>
        <stp>[Crispin Spreadsheet.xlsx]Portfolio!R451C12</stp>
        <tr r="L451" s="2"/>
      </tp>
      <tp>
        <v>1</v>
        <stp/>
        <stp>##V3_BDPV12</stp>
        <stp>EURGBp Curncy</stp>
        <stp>QUOTE_FACTOR</stp>
        <stp>[Crispin Spreadsheet.xlsx]Portfolio!R452C12</stp>
        <tr r="L452" s="2"/>
      </tp>
      <tp>
        <v>1</v>
        <stp/>
        <stp>##V3_BDPV12</stp>
        <stp>EURGBp Curncy</stp>
        <stp>QUOTE_FACTOR</stp>
        <stp>[Crispin Spreadsheet.xlsx]Portfolio!R453C12</stp>
        <tr r="L453" s="2"/>
      </tp>
      <tp>
        <v>1</v>
        <stp/>
        <stp>##V3_BDPV12</stp>
        <stp>EURGBp Curncy</stp>
        <stp>QUOTE_FACTOR</stp>
        <stp>[Crispin Spreadsheet.xlsx]Portfolio!R454C12</stp>
        <tr r="L454" s="2"/>
      </tp>
      <tp>
        <v>1</v>
        <stp/>
        <stp>##V3_BDPV12</stp>
        <stp>EURGBp Curncy</stp>
        <stp>QUOTE_FACTOR</stp>
        <stp>[Crispin Spreadsheet.xlsx]Portfolio!R455C12</stp>
        <tr r="L455" s="2"/>
      </tp>
      <tp>
        <v>1</v>
        <stp/>
        <stp>##V3_BDPV12</stp>
        <stp>EURGBp Curncy</stp>
        <stp>QUOTE_FACTOR</stp>
        <stp>[Crispin Spreadsheet.xlsx]Portfolio!R456C12</stp>
        <tr r="L456" s="2"/>
      </tp>
      <tp>
        <v>1</v>
        <stp/>
        <stp>##V3_BDPV12</stp>
        <stp>EURGBp Curncy</stp>
        <stp>QUOTE_FACTOR</stp>
        <stp>[Crispin Spreadsheet.xlsx]Portfolio!R457C12</stp>
        <tr r="L457" s="2"/>
      </tp>
      <tp>
        <v>1</v>
        <stp/>
        <stp>##V3_BDPV12</stp>
        <stp>EURGBp Curncy</stp>
        <stp>QUOTE_FACTOR</stp>
        <stp>[Crispin Spreadsheet.xlsx]Portfolio!R458C12</stp>
        <tr r="L458" s="2"/>
      </tp>
      <tp>
        <v>1</v>
        <stp/>
        <stp>##V3_BDPV12</stp>
        <stp>EURGBp Curncy</stp>
        <stp>QUOTE_FACTOR</stp>
        <stp>[Crispin Spreadsheet.xlsx]Portfolio!R459C12</stp>
        <tr r="L459" s="2"/>
      </tp>
      <tp>
        <v>1</v>
        <stp/>
        <stp>##V3_BDPV12</stp>
        <stp>EURGBp Curncy</stp>
        <stp>QUOTE_FACTOR</stp>
        <stp>[Crispin Spreadsheet.xlsx]Portfolio!R440C12</stp>
        <tr r="L440" s="2"/>
      </tp>
      <tp>
        <v>1</v>
        <stp/>
        <stp>##V3_BDPV12</stp>
        <stp>EURGBp Curncy</stp>
        <stp>QUOTE_FACTOR</stp>
        <stp>[Crispin Spreadsheet.xlsx]Portfolio!R441C12</stp>
        <tr r="L441" s="2"/>
      </tp>
      <tp>
        <v>1</v>
        <stp/>
        <stp>##V3_BDPV12</stp>
        <stp>EURGBp Curncy</stp>
        <stp>QUOTE_FACTOR</stp>
        <stp>[Crispin Spreadsheet.xlsx]Portfolio!R442C12</stp>
        <tr r="L442" s="2"/>
      </tp>
      <tp>
        <v>1</v>
        <stp/>
        <stp>##V3_BDPV12</stp>
        <stp>EURGBp Curncy</stp>
        <stp>QUOTE_FACTOR</stp>
        <stp>[Crispin Spreadsheet.xlsx]Portfolio!R443C12</stp>
        <tr r="L443" s="2"/>
      </tp>
      <tp>
        <v>1</v>
        <stp/>
        <stp>##V3_BDPV12</stp>
        <stp>EURGBp Curncy</stp>
        <stp>QUOTE_FACTOR</stp>
        <stp>[Crispin Spreadsheet.xlsx]Portfolio!R444C12</stp>
        <tr r="L444" s="2"/>
      </tp>
      <tp>
        <v>1</v>
        <stp/>
        <stp>##V3_BDPV12</stp>
        <stp>EURGBp Curncy</stp>
        <stp>QUOTE_FACTOR</stp>
        <stp>[Crispin Spreadsheet.xlsx]Portfolio!R445C12</stp>
        <tr r="L445" s="2"/>
      </tp>
      <tp>
        <v>1</v>
        <stp/>
        <stp>##V3_BDPV12</stp>
        <stp>EURGBp Curncy</stp>
        <stp>QUOTE_FACTOR</stp>
        <stp>[Crispin Spreadsheet.xlsx]Portfolio!R446C12</stp>
        <tr r="L446" s="2"/>
      </tp>
      <tp>
        <v>1</v>
        <stp/>
        <stp>##V3_BDPV12</stp>
        <stp>EURGBp Curncy</stp>
        <stp>QUOTE_FACTOR</stp>
        <stp>[Crispin Spreadsheet.xlsx]Portfolio!R447C12</stp>
        <tr r="L447" s="2"/>
      </tp>
      <tp>
        <v>1</v>
        <stp/>
        <stp>##V3_BDPV12</stp>
        <stp>EURGBp Curncy</stp>
        <stp>QUOTE_FACTOR</stp>
        <stp>[Crispin Spreadsheet.xlsx]Portfolio!R448C12</stp>
        <tr r="L448" s="2"/>
      </tp>
      <tp>
        <v>1</v>
        <stp/>
        <stp>##V3_BDPV12</stp>
        <stp>EURGBp Curncy</stp>
        <stp>QUOTE_FACTOR</stp>
        <stp>[Crispin Spreadsheet.xlsx]Portfolio!R449C12</stp>
        <tr r="L449" s="2"/>
      </tp>
      <tp>
        <v>1</v>
        <stp/>
        <stp>##V3_BDPV12</stp>
        <stp>EURGBp Curncy</stp>
        <stp>QUOTE_FACTOR</stp>
        <stp>[Crispin Spreadsheet.xlsx]Portfolio!R470C12</stp>
        <tr r="L470" s="2"/>
      </tp>
      <tp>
        <v>1</v>
        <stp/>
        <stp>##V3_BDPV12</stp>
        <stp>EURGBp Curncy</stp>
        <stp>QUOTE_FACTOR</stp>
        <stp>[Crispin Spreadsheet.xlsx]Portfolio!R471C12</stp>
        <tr r="L471" s="2"/>
      </tp>
      <tp>
        <v>1</v>
        <stp/>
        <stp>##V3_BDPV12</stp>
        <stp>EURGBp Curncy</stp>
        <stp>QUOTE_FACTOR</stp>
        <stp>[Crispin Spreadsheet.xlsx]Portfolio!R472C12</stp>
        <tr r="L472" s="2"/>
      </tp>
      <tp>
        <v>1</v>
        <stp/>
        <stp>##V3_BDPV12</stp>
        <stp>EURGBp Curncy</stp>
        <stp>QUOTE_FACTOR</stp>
        <stp>[Crispin Spreadsheet.xlsx]Portfolio!R474C12</stp>
        <tr r="L474" s="2"/>
      </tp>
      <tp>
        <v>1</v>
        <stp/>
        <stp>##V3_BDPV12</stp>
        <stp>EURGBp Curncy</stp>
        <stp>QUOTE_FACTOR</stp>
        <stp>[Crispin Spreadsheet.xlsx]Portfolio!R476C12</stp>
        <tr r="L476" s="2"/>
      </tp>
      <tp>
        <v>1</v>
        <stp/>
        <stp>##V3_BDPV12</stp>
        <stp>EURGBp Curncy</stp>
        <stp>QUOTE_FACTOR</stp>
        <stp>[Crispin Spreadsheet.xlsx]Portfolio!R477C12</stp>
        <tr r="L477" s="2"/>
      </tp>
      <tp>
        <v>1</v>
        <stp/>
        <stp>##V3_BDPV12</stp>
        <stp>EURGBp Curncy</stp>
        <stp>QUOTE_FACTOR</stp>
        <stp>[Crispin Spreadsheet.xlsx]Portfolio!R478C12</stp>
        <tr r="L478" s="2"/>
      </tp>
      <tp>
        <v>1</v>
        <stp/>
        <stp>##V3_BDPV12</stp>
        <stp>EURGBp Curncy</stp>
        <stp>QUOTE_FACTOR</stp>
        <stp>[Crispin Spreadsheet.xlsx]Portfolio!R479C12</stp>
        <tr r="L479" s="2"/>
      </tp>
      <tp>
        <v>1</v>
        <stp/>
        <stp>##V3_BDPV12</stp>
        <stp>EURGBp Curncy</stp>
        <stp>QUOTE_FACTOR</stp>
        <stp>[Crispin Spreadsheet.xlsx]Portfolio!R460C12</stp>
        <tr r="L460" s="2"/>
      </tp>
      <tp>
        <v>1</v>
        <stp/>
        <stp>##V3_BDPV12</stp>
        <stp>EURGBp Curncy</stp>
        <stp>QUOTE_FACTOR</stp>
        <stp>[Crispin Spreadsheet.xlsx]Portfolio!R462C12</stp>
        <tr r="L462" s="2"/>
      </tp>
      <tp>
        <v>1</v>
        <stp/>
        <stp>##V3_BDPV12</stp>
        <stp>EURGBp Curncy</stp>
        <stp>QUOTE_FACTOR</stp>
        <stp>[Crispin Spreadsheet.xlsx]Portfolio!R463C12</stp>
        <tr r="L463" s="2"/>
      </tp>
      <tp>
        <v>1</v>
        <stp/>
        <stp>##V3_BDPV12</stp>
        <stp>EURGBp Curncy</stp>
        <stp>QUOTE_FACTOR</stp>
        <stp>[Crispin Spreadsheet.xlsx]Portfolio!R464C12</stp>
        <tr r="L464" s="2"/>
      </tp>
      <tp>
        <v>1</v>
        <stp/>
        <stp>##V3_BDPV12</stp>
        <stp>EURGBp Curncy</stp>
        <stp>QUOTE_FACTOR</stp>
        <stp>[Crispin Spreadsheet.xlsx]Portfolio!R466C12</stp>
        <tr r="L466" s="2"/>
      </tp>
      <tp>
        <v>1</v>
        <stp/>
        <stp>##V3_BDPV12</stp>
        <stp>EURGBp Curncy</stp>
        <stp>QUOTE_FACTOR</stp>
        <stp>[Crispin Spreadsheet.xlsx]Portfolio!R467C12</stp>
        <tr r="L467" s="2"/>
      </tp>
      <tp>
        <v>1</v>
        <stp/>
        <stp>##V3_BDPV12</stp>
        <stp>EURGBp Curncy</stp>
        <stp>QUOTE_FACTOR</stp>
        <stp>[Crispin Spreadsheet.xlsx]Portfolio!R468C12</stp>
        <tr r="L468" s="2"/>
      </tp>
      <tp>
        <v>1</v>
        <stp/>
        <stp>##V3_BDPV12</stp>
        <stp>EURGBp Curncy</stp>
        <stp>QUOTE_FACTOR</stp>
        <stp>[Crispin Spreadsheet.xlsx]Portfolio!R469C12</stp>
        <tr r="L469" s="2"/>
      </tp>
      <tp>
        <v>1</v>
        <stp/>
        <stp>##V3_BDPV12</stp>
        <stp>EURGBp Curncy</stp>
        <stp>QUOTE_FACTOR</stp>
        <stp>[Crispin Spreadsheet.xlsx]Portfolio!R410C12</stp>
        <tr r="L410" s="2"/>
      </tp>
      <tp>
        <v>1</v>
        <stp/>
        <stp>##V3_BDPV12</stp>
        <stp>EURGBp Curncy</stp>
        <stp>QUOTE_FACTOR</stp>
        <stp>[Crispin Spreadsheet.xlsx]Portfolio!R411C12</stp>
        <tr r="L411" s="2"/>
      </tp>
      <tp>
        <v>1</v>
        <stp/>
        <stp>##V3_BDPV12</stp>
        <stp>EURGBp Curncy</stp>
        <stp>QUOTE_FACTOR</stp>
        <stp>[Crispin Spreadsheet.xlsx]Portfolio!R412C12</stp>
        <tr r="L412" s="2"/>
      </tp>
      <tp>
        <v>1</v>
        <stp/>
        <stp>##V3_BDPV12</stp>
        <stp>EURGBp Curncy</stp>
        <stp>QUOTE_FACTOR</stp>
        <stp>[Crispin Spreadsheet.xlsx]Portfolio!R413C12</stp>
        <tr r="L413" s="2"/>
      </tp>
      <tp>
        <v>1</v>
        <stp/>
        <stp>##V3_BDPV12</stp>
        <stp>EURGBp Curncy</stp>
        <stp>QUOTE_FACTOR</stp>
        <stp>[Crispin Spreadsheet.xlsx]Portfolio!R414C12</stp>
        <tr r="L414" s="2"/>
      </tp>
      <tp>
        <v>1</v>
        <stp/>
        <stp>##V3_BDPV12</stp>
        <stp>EURGBp Curncy</stp>
        <stp>QUOTE_FACTOR</stp>
        <stp>[Crispin Spreadsheet.xlsx]Portfolio!R415C12</stp>
        <tr r="L415" s="2"/>
      </tp>
      <tp>
        <v>1</v>
        <stp/>
        <stp>##V3_BDPV12</stp>
        <stp>EURGBp Curncy</stp>
        <stp>QUOTE_FACTOR</stp>
        <stp>[Crispin Spreadsheet.xlsx]Portfolio!R416C12</stp>
        <tr r="L416" s="2"/>
      </tp>
      <tp>
        <v>1</v>
        <stp/>
        <stp>##V3_BDPV12</stp>
        <stp>EURGBp Curncy</stp>
        <stp>QUOTE_FACTOR</stp>
        <stp>[Crispin Spreadsheet.xlsx]Portfolio!R417C12</stp>
        <tr r="L417" s="2"/>
      </tp>
      <tp>
        <v>1</v>
        <stp/>
        <stp>##V3_BDPV12</stp>
        <stp>EURGBp Curncy</stp>
        <stp>QUOTE_FACTOR</stp>
        <stp>[Crispin Spreadsheet.xlsx]Portfolio!R418C12</stp>
        <tr r="L418" s="2"/>
      </tp>
      <tp>
        <v>1</v>
        <stp/>
        <stp>##V3_BDPV12</stp>
        <stp>EURGBp Curncy</stp>
        <stp>QUOTE_FACTOR</stp>
        <stp>[Crispin Spreadsheet.xlsx]Portfolio!R419C12</stp>
        <tr r="L419" s="2"/>
      </tp>
      <tp>
        <v>1</v>
        <stp/>
        <stp>##V3_BDPV12</stp>
        <stp>EURGBp Curncy</stp>
        <stp>QUOTE_FACTOR</stp>
        <stp>[Crispin Spreadsheet.xlsx]Portfolio!R400C12</stp>
        <tr r="L400" s="2"/>
      </tp>
      <tp>
        <v>1</v>
        <stp/>
        <stp>##V3_BDPV12</stp>
        <stp>EURGBp Curncy</stp>
        <stp>QUOTE_FACTOR</stp>
        <stp>[Crispin Spreadsheet.xlsx]Portfolio!R401C12</stp>
        <tr r="L401" s="2"/>
      </tp>
      <tp>
        <v>1</v>
        <stp/>
        <stp>##V3_BDPV12</stp>
        <stp>EURGBp Curncy</stp>
        <stp>QUOTE_FACTOR</stp>
        <stp>[Crispin Spreadsheet.xlsx]Portfolio!R402C12</stp>
        <tr r="L402" s="2"/>
      </tp>
      <tp>
        <v>1</v>
        <stp/>
        <stp>##V3_BDPV12</stp>
        <stp>EURGBp Curncy</stp>
        <stp>QUOTE_FACTOR</stp>
        <stp>[Crispin Spreadsheet.xlsx]Portfolio!R403C12</stp>
        <tr r="L403" s="2"/>
      </tp>
      <tp>
        <v>1</v>
        <stp/>
        <stp>##V3_BDPV12</stp>
        <stp>EURGBp Curncy</stp>
        <stp>QUOTE_FACTOR</stp>
        <stp>[Crispin Spreadsheet.xlsx]Portfolio!R404C12</stp>
        <tr r="L404" s="2"/>
      </tp>
      <tp>
        <v>1</v>
        <stp/>
        <stp>##V3_BDPV12</stp>
        <stp>EURGBp Curncy</stp>
        <stp>QUOTE_FACTOR</stp>
        <stp>[Crispin Spreadsheet.xlsx]Portfolio!R405C12</stp>
        <tr r="L405" s="2"/>
      </tp>
      <tp>
        <v>1</v>
        <stp/>
        <stp>##V3_BDPV12</stp>
        <stp>EURGBp Curncy</stp>
        <stp>QUOTE_FACTOR</stp>
        <stp>[Crispin Spreadsheet.xlsx]Portfolio!R406C12</stp>
        <tr r="L406" s="2"/>
      </tp>
      <tp>
        <v>1</v>
        <stp/>
        <stp>##V3_BDPV12</stp>
        <stp>EURGBp Curncy</stp>
        <stp>QUOTE_FACTOR</stp>
        <stp>[Crispin Spreadsheet.xlsx]Portfolio!R407C12</stp>
        <tr r="L407" s="2"/>
      </tp>
      <tp>
        <v>1</v>
        <stp/>
        <stp>##V3_BDPV12</stp>
        <stp>EURGBp Curncy</stp>
        <stp>QUOTE_FACTOR</stp>
        <stp>[Crispin Spreadsheet.xlsx]Portfolio!R408C12</stp>
        <tr r="L408" s="2"/>
      </tp>
      <tp>
        <v>1</v>
        <stp/>
        <stp>##V3_BDPV12</stp>
        <stp>EURGBp Curncy</stp>
        <stp>QUOTE_FACTOR</stp>
        <stp>[Crispin Spreadsheet.xlsx]Portfolio!R409C12</stp>
        <tr r="L409" s="2"/>
      </tp>
      <tp>
        <v>1</v>
        <stp/>
        <stp>##V3_BDPV12</stp>
        <stp>EURGBp Curncy</stp>
        <stp>QUOTE_FACTOR</stp>
        <stp>[Crispin Spreadsheet.xlsx]Portfolio!R430C12</stp>
        <tr r="L430" s="2"/>
      </tp>
      <tp>
        <v>1</v>
        <stp/>
        <stp>##V3_BDPV12</stp>
        <stp>EURGBp Curncy</stp>
        <stp>QUOTE_FACTOR</stp>
        <stp>[Crispin Spreadsheet.xlsx]Portfolio!R431C12</stp>
        <tr r="L431" s="2"/>
      </tp>
      <tp>
        <v>1</v>
        <stp/>
        <stp>##V3_BDPV12</stp>
        <stp>EURGBp Curncy</stp>
        <stp>QUOTE_FACTOR</stp>
        <stp>[Crispin Spreadsheet.xlsx]Portfolio!R432C12</stp>
        <tr r="L432" s="2"/>
      </tp>
      <tp>
        <v>1</v>
        <stp/>
        <stp>##V3_BDPV12</stp>
        <stp>EURGBp Curncy</stp>
        <stp>QUOTE_FACTOR</stp>
        <stp>[Crispin Spreadsheet.xlsx]Portfolio!R433C12</stp>
        <tr r="L433" s="2"/>
      </tp>
      <tp>
        <v>1</v>
        <stp/>
        <stp>##V3_BDPV12</stp>
        <stp>EURGBp Curncy</stp>
        <stp>QUOTE_FACTOR</stp>
        <stp>[Crispin Spreadsheet.xlsx]Portfolio!R435C12</stp>
        <tr r="L435" s="2"/>
      </tp>
      <tp>
        <v>1</v>
        <stp/>
        <stp>##V3_BDPV12</stp>
        <stp>EURGBp Curncy</stp>
        <stp>QUOTE_FACTOR</stp>
        <stp>[Crispin Spreadsheet.xlsx]Portfolio!R436C12</stp>
        <tr r="L436" s="2"/>
      </tp>
      <tp>
        <v>1</v>
        <stp/>
        <stp>##V3_BDPV12</stp>
        <stp>EURGBp Curncy</stp>
        <stp>QUOTE_FACTOR</stp>
        <stp>[Crispin Spreadsheet.xlsx]Portfolio!R437C12</stp>
        <tr r="L437" s="2"/>
      </tp>
      <tp>
        <v>1</v>
        <stp/>
        <stp>##V3_BDPV12</stp>
        <stp>EURGBp Curncy</stp>
        <stp>QUOTE_FACTOR</stp>
        <stp>[Crispin Spreadsheet.xlsx]Portfolio!R438C12</stp>
        <tr r="L438" s="2"/>
      </tp>
      <tp>
        <v>1</v>
        <stp/>
        <stp>##V3_BDPV12</stp>
        <stp>EURGBp Curncy</stp>
        <stp>QUOTE_FACTOR</stp>
        <stp>[Crispin Spreadsheet.xlsx]Portfolio!R439C12</stp>
        <tr r="L439" s="2"/>
      </tp>
      <tp>
        <v>1</v>
        <stp/>
        <stp>##V3_BDPV12</stp>
        <stp>EURGBp Curncy</stp>
        <stp>QUOTE_FACTOR</stp>
        <stp>[Crispin Spreadsheet.xlsx]Portfolio!R420C12</stp>
        <tr r="L420" s="2"/>
      </tp>
      <tp>
        <v>1</v>
        <stp/>
        <stp>##V3_BDPV12</stp>
        <stp>EURGBp Curncy</stp>
        <stp>QUOTE_FACTOR</stp>
        <stp>[Crispin Spreadsheet.xlsx]Portfolio!R421C12</stp>
        <tr r="L421" s="2"/>
      </tp>
      <tp>
        <v>1</v>
        <stp/>
        <stp>##V3_BDPV12</stp>
        <stp>EURGBp Curncy</stp>
        <stp>QUOTE_FACTOR</stp>
        <stp>[Crispin Spreadsheet.xlsx]Portfolio!R422C12</stp>
        <tr r="L422" s="2"/>
      </tp>
      <tp>
        <v>1</v>
        <stp/>
        <stp>##V3_BDPV12</stp>
        <stp>EURGBp Curncy</stp>
        <stp>QUOTE_FACTOR</stp>
        <stp>[Crispin Spreadsheet.xlsx]Portfolio!R423C12</stp>
        <tr r="L423" s="2"/>
      </tp>
      <tp>
        <v>1</v>
        <stp/>
        <stp>##V3_BDPV12</stp>
        <stp>EURGBp Curncy</stp>
        <stp>QUOTE_FACTOR</stp>
        <stp>[Crispin Spreadsheet.xlsx]Portfolio!R424C12</stp>
        <tr r="L424" s="2"/>
      </tp>
      <tp>
        <v>1</v>
        <stp/>
        <stp>##V3_BDPV12</stp>
        <stp>EURGBp Curncy</stp>
        <stp>QUOTE_FACTOR</stp>
        <stp>[Crispin Spreadsheet.xlsx]Portfolio!R426C12</stp>
        <tr r="L426" s="2"/>
      </tp>
      <tp>
        <v>1</v>
        <stp/>
        <stp>##V3_BDPV12</stp>
        <stp>EURGBp Curncy</stp>
        <stp>QUOTE_FACTOR</stp>
        <stp>[Crispin Spreadsheet.xlsx]Portfolio!R428C12</stp>
        <tr r="L428" s="2"/>
      </tp>
      <tp>
        <v>33.25</v>
        <stp/>
        <stp>##V3_BDPV12</stp>
        <stp>HUM LN Equity</stp>
        <stp>PX_YEST_CLOSE</stp>
        <stp>[Crispin Spreadsheet.xlsx]Portfolio!R469C6</stp>
        <tr r="F469" s="2"/>
      </tp>
      <tp>
        <v>1</v>
        <stp/>
        <stp>##V3_BDPV12</stp>
        <stp>EURGBP Curncy</stp>
        <stp>QUOTE_FACTOR</stp>
        <stp>[Crispin Spreadsheet.xlsx]Portfolio!R486C12</stp>
        <tr r="L486" s="2"/>
      </tp>
      <tp>
        <v>1</v>
        <stp/>
        <stp>##V3_BDPV12</stp>
        <stp>EURGBP Curncy</stp>
        <stp>QUOTE_FACTOR</stp>
        <stp>[Crispin Spreadsheet.xlsx]Portfolio!R487C12</stp>
        <tr r="L487" s="2"/>
      </tp>
      <tp>
        <v>1</v>
        <stp/>
        <stp>##V3_BDPV12</stp>
        <stp>EURGBP Curncy</stp>
        <stp>QUOTE_FACTOR</stp>
        <stp>[Crispin Spreadsheet.xlsx]Portfolio!R473C12</stp>
        <tr r="L473" s="2"/>
      </tp>
      <tp>
        <v>1</v>
        <stp/>
        <stp>##V3_BDPV12</stp>
        <stp>EURGBP Curncy</stp>
        <stp>QUOTE_FACTOR</stp>
        <stp>[Crispin Spreadsheet.xlsx]Portfolio!R475C12</stp>
        <tr r="L475" s="2"/>
      </tp>
      <tp>
        <v>1</v>
        <stp/>
        <stp>##V3_BDPV12</stp>
        <stp>EURGBP Curncy</stp>
        <stp>QUOTE_FACTOR</stp>
        <stp>[Crispin Spreadsheet.xlsx]Portfolio!R465C12</stp>
        <tr r="L465" s="2"/>
      </tp>
      <tp>
        <v>1</v>
        <stp/>
        <stp>##V3_BDPV12</stp>
        <stp>EURGBP Curncy</stp>
        <stp>QUOTE_FACTOR</stp>
        <stp>[Crispin Spreadsheet.xlsx]Portfolio!R434C12</stp>
        <tr r="L434" s="2"/>
      </tp>
      <tp>
        <v>1</v>
        <stp/>
        <stp>##V3_BDPV12</stp>
        <stp>EURGBP Curncy</stp>
        <stp>QUOTE_FACTOR</stp>
        <stp>[Crispin Spreadsheet.xlsx]Portfolio!R425C12</stp>
        <tr r="L425" s="2"/>
      </tp>
      <tp>
        <v>1</v>
        <stp/>
        <stp>##V3_BDPV12</stp>
        <stp>EURGBp Curncy</stp>
        <stp>QUOTE_FACTOR</stp>
        <stp>[Crispin Spreadsheet.xlsx]Portfolio!R580C12</stp>
        <tr r="L580" s="2"/>
      </tp>
      <tp>
        <v>1</v>
        <stp/>
        <stp>##V3_BDPV12</stp>
        <stp>EURGBp Curncy</stp>
        <stp>QUOTE_FACTOR</stp>
        <stp>[Crispin Spreadsheet.xlsx]Portfolio!R581C12</stp>
        <tr r="L581" s="2"/>
      </tp>
      <tp>
        <v>1</v>
        <stp/>
        <stp>##V3_BDPV12</stp>
        <stp>EURGBp Curncy</stp>
        <stp>QUOTE_FACTOR</stp>
        <stp>[Crispin Spreadsheet.xlsx]Portfolio!R582C12</stp>
        <tr r="L582" s="2"/>
      </tp>
      <tp>
        <v>1</v>
        <stp/>
        <stp>##V3_BDPV12</stp>
        <stp>EURGBp Curncy</stp>
        <stp>QUOTE_FACTOR</stp>
        <stp>[Crispin Spreadsheet.xlsx]Portfolio!R583C12</stp>
        <tr r="L583" s="2"/>
      </tp>
      <tp>
        <v>1</v>
        <stp/>
        <stp>##V3_BDPV12</stp>
        <stp>EURGBp Curncy</stp>
        <stp>QUOTE_FACTOR</stp>
        <stp>[Crispin Spreadsheet.xlsx]Portfolio!R584C12</stp>
        <tr r="L584" s="2"/>
      </tp>
      <tp>
        <v>1</v>
        <stp/>
        <stp>##V3_BDPV12</stp>
        <stp>EURGBp Curncy</stp>
        <stp>QUOTE_FACTOR</stp>
        <stp>[Crispin Spreadsheet.xlsx]Portfolio!R551C12</stp>
        <tr r="L551" s="2"/>
      </tp>
      <tp>
        <v>1</v>
        <stp/>
        <stp>##V3_BDPV12</stp>
        <stp>EURGBp Curncy</stp>
        <stp>QUOTE_FACTOR</stp>
        <stp>[Crispin Spreadsheet.xlsx]Portfolio!R552C12</stp>
        <tr r="L552" s="2"/>
      </tp>
      <tp>
        <v>1</v>
        <stp/>
        <stp>##V3_BDPV12</stp>
        <stp>EURGBp Curncy</stp>
        <stp>QUOTE_FACTOR</stp>
        <stp>[Crispin Spreadsheet.xlsx]Portfolio!R553C12</stp>
        <tr r="L553" s="2"/>
      </tp>
      <tp>
        <v>1</v>
        <stp/>
        <stp>##V3_BDPV12</stp>
        <stp>EURGBp Curncy</stp>
        <stp>QUOTE_FACTOR</stp>
        <stp>[Crispin Spreadsheet.xlsx]Portfolio!R554C12</stp>
        <tr r="L554" s="2"/>
      </tp>
      <tp>
        <v>1</v>
        <stp/>
        <stp>##V3_BDPV12</stp>
        <stp>EURGBp Curncy</stp>
        <stp>QUOTE_FACTOR</stp>
        <stp>[Crispin Spreadsheet.xlsx]Portfolio!R555C12</stp>
        <tr r="L555" s="2"/>
      </tp>
      <tp>
        <v>1</v>
        <stp/>
        <stp>##V3_BDPV12</stp>
        <stp>EURGBp Curncy</stp>
        <stp>QUOTE_FACTOR</stp>
        <stp>[Crispin Spreadsheet.xlsx]Portfolio!R556C12</stp>
        <tr r="L556" s="2"/>
      </tp>
      <tp>
        <v>1</v>
        <stp/>
        <stp>##V3_BDPV12</stp>
        <stp>EURGBp Curncy</stp>
        <stp>QUOTE_FACTOR</stp>
        <stp>[Crispin Spreadsheet.xlsx]Portfolio!R557C12</stp>
        <tr r="L557" s="2"/>
      </tp>
      <tp>
        <v>1</v>
        <stp/>
        <stp>##V3_BDPV12</stp>
        <stp>EURGBp Curncy</stp>
        <stp>QUOTE_FACTOR</stp>
        <stp>[Crispin Spreadsheet.xlsx]Portfolio!R558C12</stp>
        <tr r="L558" s="2"/>
      </tp>
      <tp>
        <v>1</v>
        <stp/>
        <stp>##V3_BDPV12</stp>
        <stp>EURGBp Curncy</stp>
        <stp>QUOTE_FACTOR</stp>
        <stp>[Crispin Spreadsheet.xlsx]Portfolio!R559C12</stp>
        <tr r="L559" s="2"/>
      </tp>
      <tp>
        <v>1</v>
        <stp/>
        <stp>##V3_BDPV12</stp>
        <stp>EURGBp Curncy</stp>
        <stp>QUOTE_FACTOR</stp>
        <stp>[Crispin Spreadsheet.xlsx]Portfolio!R540C12</stp>
        <tr r="L540" s="2"/>
      </tp>
      <tp>
        <v>1</v>
        <stp/>
        <stp>##V3_BDPV12</stp>
        <stp>EURGBp Curncy</stp>
        <stp>QUOTE_FACTOR</stp>
        <stp>[Crispin Spreadsheet.xlsx]Portfolio!R541C12</stp>
        <tr r="L541" s="2"/>
      </tp>
      <tp>
        <v>1</v>
        <stp/>
        <stp>##V3_BDPV12</stp>
        <stp>EURGBp Curncy</stp>
        <stp>QUOTE_FACTOR</stp>
        <stp>[Crispin Spreadsheet.xlsx]Portfolio!R542C12</stp>
        <tr r="L542" s="2"/>
      </tp>
      <tp>
        <v>1</v>
        <stp/>
        <stp>##V3_BDPV12</stp>
        <stp>EURGBp Curncy</stp>
        <stp>QUOTE_FACTOR</stp>
        <stp>[Crispin Spreadsheet.xlsx]Portfolio!R546C12</stp>
        <tr r="L546" s="2"/>
      </tp>
      <tp>
        <v>1</v>
        <stp/>
        <stp>##V3_BDPV12</stp>
        <stp>EURGBp Curncy</stp>
        <stp>QUOTE_FACTOR</stp>
        <stp>[Crispin Spreadsheet.xlsx]Portfolio!R547C12</stp>
        <tr r="L547" s="2"/>
      </tp>
      <tp>
        <v>1</v>
        <stp/>
        <stp>##V3_BDPV12</stp>
        <stp>EURGBp Curncy</stp>
        <stp>QUOTE_FACTOR</stp>
        <stp>[Crispin Spreadsheet.xlsx]Portfolio!R570C12</stp>
        <tr r="L570" s="2"/>
      </tp>
      <tp>
        <v>1</v>
        <stp/>
        <stp>##V3_BDPV12</stp>
        <stp>EURGBp Curncy</stp>
        <stp>QUOTE_FACTOR</stp>
        <stp>[Crispin Spreadsheet.xlsx]Portfolio!R571C12</stp>
        <tr r="L571" s="2"/>
      </tp>
      <tp>
        <v>1</v>
        <stp/>
        <stp>##V3_BDPV12</stp>
        <stp>EURGBp Curncy</stp>
        <stp>QUOTE_FACTOR</stp>
        <stp>[Crispin Spreadsheet.xlsx]Portfolio!R572C12</stp>
        <tr r="L572" s="2"/>
      </tp>
      <tp>
        <v>1</v>
        <stp/>
        <stp>##V3_BDPV12</stp>
        <stp>EURGBp Curncy</stp>
        <stp>QUOTE_FACTOR</stp>
        <stp>[Crispin Spreadsheet.xlsx]Portfolio!R573C12</stp>
        <tr r="L573" s="2"/>
      </tp>
      <tp>
        <v>1</v>
        <stp/>
        <stp>##V3_BDPV12</stp>
        <stp>EURGBp Curncy</stp>
        <stp>QUOTE_FACTOR</stp>
        <stp>[Crispin Spreadsheet.xlsx]Portfolio!R574C12</stp>
        <tr r="L574" s="2"/>
      </tp>
      <tp>
        <v>1</v>
        <stp/>
        <stp>##V3_BDPV12</stp>
        <stp>EURGBp Curncy</stp>
        <stp>QUOTE_FACTOR</stp>
        <stp>[Crispin Spreadsheet.xlsx]Portfolio!R575C12</stp>
        <tr r="L575" s="2"/>
      </tp>
      <tp>
        <v>1</v>
        <stp/>
        <stp>##V3_BDPV12</stp>
        <stp>EURGBp Curncy</stp>
        <stp>QUOTE_FACTOR</stp>
        <stp>[Crispin Spreadsheet.xlsx]Portfolio!R576C12</stp>
        <tr r="L576" s="2"/>
      </tp>
      <tp>
        <v>1</v>
        <stp/>
        <stp>##V3_BDPV12</stp>
        <stp>EURGBp Curncy</stp>
        <stp>QUOTE_FACTOR</stp>
        <stp>[Crispin Spreadsheet.xlsx]Portfolio!R577C12</stp>
        <tr r="L577" s="2"/>
      </tp>
      <tp>
        <v>1</v>
        <stp/>
        <stp>##V3_BDPV12</stp>
        <stp>EURGBp Curncy</stp>
        <stp>QUOTE_FACTOR</stp>
        <stp>[Crispin Spreadsheet.xlsx]Portfolio!R578C12</stp>
        <tr r="L578" s="2"/>
      </tp>
      <tp>
        <v>1</v>
        <stp/>
        <stp>##V3_BDPV12</stp>
        <stp>EURGBp Curncy</stp>
        <stp>QUOTE_FACTOR</stp>
        <stp>[Crispin Spreadsheet.xlsx]Portfolio!R579C12</stp>
        <tr r="L579" s="2"/>
      </tp>
      <tp>
        <v>1</v>
        <stp/>
        <stp>##V3_BDPV12</stp>
        <stp>EURGBp Curncy</stp>
        <stp>QUOTE_FACTOR</stp>
        <stp>[Crispin Spreadsheet.xlsx]Portfolio!R560C12</stp>
        <tr r="L560" s="2"/>
      </tp>
      <tp>
        <v>1</v>
        <stp/>
        <stp>##V3_BDPV12</stp>
        <stp>EURGBp Curncy</stp>
        <stp>QUOTE_FACTOR</stp>
        <stp>[Crispin Spreadsheet.xlsx]Portfolio!R561C12</stp>
        <tr r="L561" s="2"/>
      </tp>
      <tp>
        <v>1</v>
        <stp/>
        <stp>##V3_BDPV12</stp>
        <stp>EURGBp Curncy</stp>
        <stp>QUOTE_FACTOR</stp>
        <stp>[Crispin Spreadsheet.xlsx]Portfolio!R562C12</stp>
        <tr r="L562" s="2"/>
      </tp>
      <tp>
        <v>1</v>
        <stp/>
        <stp>##V3_BDPV12</stp>
        <stp>EURGBp Curncy</stp>
        <stp>QUOTE_FACTOR</stp>
        <stp>[Crispin Spreadsheet.xlsx]Portfolio!R563C12</stp>
        <tr r="L563" s="2"/>
      </tp>
      <tp>
        <v>1</v>
        <stp/>
        <stp>##V3_BDPV12</stp>
        <stp>EURGBp Curncy</stp>
        <stp>QUOTE_FACTOR</stp>
        <stp>[Crispin Spreadsheet.xlsx]Portfolio!R564C12</stp>
        <tr r="L564" s="2"/>
      </tp>
      <tp>
        <v>1</v>
        <stp/>
        <stp>##V3_BDPV12</stp>
        <stp>EURGBp Curncy</stp>
        <stp>QUOTE_FACTOR</stp>
        <stp>[Crispin Spreadsheet.xlsx]Portfolio!R565C12</stp>
        <tr r="L565" s="2"/>
      </tp>
      <tp>
        <v>1</v>
        <stp/>
        <stp>##V3_BDPV12</stp>
        <stp>EURGBp Curncy</stp>
        <stp>QUOTE_FACTOR</stp>
        <stp>[Crispin Spreadsheet.xlsx]Portfolio!R566C12</stp>
        <tr r="L566" s="2"/>
      </tp>
      <tp>
        <v>1</v>
        <stp/>
        <stp>##V3_BDPV12</stp>
        <stp>EURGBp Curncy</stp>
        <stp>QUOTE_FACTOR</stp>
        <stp>[Crispin Spreadsheet.xlsx]Portfolio!R567C12</stp>
        <tr r="L567" s="2"/>
      </tp>
      <tp>
        <v>1</v>
        <stp/>
        <stp>##V3_BDPV12</stp>
        <stp>EURGBp Curncy</stp>
        <stp>QUOTE_FACTOR</stp>
        <stp>[Crispin Spreadsheet.xlsx]Portfolio!R568C12</stp>
        <tr r="L568" s="2"/>
      </tp>
      <tp>
        <v>1</v>
        <stp/>
        <stp>##V3_BDPV12</stp>
        <stp>EURGBp Curncy</stp>
        <stp>QUOTE_FACTOR</stp>
        <stp>[Crispin Spreadsheet.xlsx]Portfolio!R569C12</stp>
        <tr r="L569" s="2"/>
      </tp>
      <tp>
        <v>1</v>
        <stp/>
        <stp>##V3_BDPV12</stp>
        <stp>EURGBp Curncy</stp>
        <stp>QUOTE_FACTOR</stp>
        <stp>[Crispin Spreadsheet.xlsx]Portfolio!R510C12</stp>
        <tr r="L510" s="2"/>
      </tp>
      <tp>
        <v>1</v>
        <stp/>
        <stp>##V3_BDPV12</stp>
        <stp>EURGBp Curncy</stp>
        <stp>QUOTE_FACTOR</stp>
        <stp>[Crispin Spreadsheet.xlsx]Portfolio!R512C12</stp>
        <tr r="L512" s="2"/>
      </tp>
      <tp>
        <v>1</v>
        <stp/>
        <stp>##V3_BDPV12</stp>
        <stp>EURGBp Curncy</stp>
        <stp>QUOTE_FACTOR</stp>
        <stp>[Crispin Spreadsheet.xlsx]Portfolio!R516C12</stp>
        <tr r="L516" s="2"/>
      </tp>
      <tp>
        <v>1</v>
        <stp/>
        <stp>##V3_BDPV12</stp>
        <stp>EURGBp Curncy</stp>
        <stp>QUOTE_FACTOR</stp>
        <stp>[Crispin Spreadsheet.xlsx]Portfolio!R517C12</stp>
        <tr r="L517" s="2"/>
      </tp>
      <tp>
        <v>1</v>
        <stp/>
        <stp>##V3_BDPV12</stp>
        <stp>EURGBp Curncy</stp>
        <stp>QUOTE_FACTOR</stp>
        <stp>[Crispin Spreadsheet.xlsx]Portfolio!R518C12</stp>
        <tr r="L518" s="2"/>
      </tp>
      <tp>
        <v>1</v>
        <stp/>
        <stp>##V3_BDPV12</stp>
        <stp>EURGBp Curncy</stp>
        <stp>QUOTE_FACTOR</stp>
        <stp>[Crispin Spreadsheet.xlsx]Portfolio!R519C12</stp>
        <tr r="L519" s="2"/>
      </tp>
      <tp>
        <v>1</v>
        <stp/>
        <stp>##V3_BDPV12</stp>
        <stp>EURGBp Curncy</stp>
        <stp>QUOTE_FACTOR</stp>
        <stp>[Crispin Spreadsheet.xlsx]Portfolio!R501C12</stp>
        <tr r="L501" s="2"/>
      </tp>
      <tp>
        <v>1</v>
        <stp/>
        <stp>##V3_BDPV12</stp>
        <stp>EURGBp Curncy</stp>
        <stp>QUOTE_FACTOR</stp>
        <stp>[Crispin Spreadsheet.xlsx]Portfolio!R502C12</stp>
        <tr r="L502" s="2"/>
      </tp>
      <tp>
        <v>1</v>
        <stp/>
        <stp>##V3_BDPV12</stp>
        <stp>EURGBp Curncy</stp>
        <stp>QUOTE_FACTOR</stp>
        <stp>[Crispin Spreadsheet.xlsx]Portfolio!R503C12</stp>
        <tr r="L503" s="2"/>
      </tp>
      <tp>
        <v>1</v>
        <stp/>
        <stp>##V3_BDPV12</stp>
        <stp>EURGBp Curncy</stp>
        <stp>QUOTE_FACTOR</stp>
        <stp>[Crispin Spreadsheet.xlsx]Portfolio!R504C12</stp>
        <tr r="L504" s="2"/>
      </tp>
      <tp>
        <v>1</v>
        <stp/>
        <stp>##V3_BDPV12</stp>
        <stp>EURGBp Curncy</stp>
        <stp>QUOTE_FACTOR</stp>
        <stp>[Crispin Spreadsheet.xlsx]Portfolio!R505C12</stp>
        <tr r="L505" s="2"/>
      </tp>
      <tp>
        <v>1</v>
        <stp/>
        <stp>##V3_BDPV12</stp>
        <stp>EURGBp Curncy</stp>
        <stp>QUOTE_FACTOR</stp>
        <stp>[Crispin Spreadsheet.xlsx]Portfolio!R506C12</stp>
        <tr r="L506" s="2"/>
      </tp>
      <tp>
        <v>1</v>
        <stp/>
        <stp>##V3_BDPV12</stp>
        <stp>EURGBp Curncy</stp>
        <stp>QUOTE_FACTOR</stp>
        <stp>[Crispin Spreadsheet.xlsx]Portfolio!R507C12</stp>
        <tr r="L507" s="2"/>
      </tp>
      <tp>
        <v>1</v>
        <stp/>
        <stp>##V3_BDPV12</stp>
        <stp>EURGBp Curncy</stp>
        <stp>QUOTE_FACTOR</stp>
        <stp>[Crispin Spreadsheet.xlsx]Portfolio!R508C12</stp>
        <tr r="L508" s="2"/>
      </tp>
      <tp>
        <v>1</v>
        <stp/>
        <stp>##V3_BDPV12</stp>
        <stp>EURGBp Curncy</stp>
        <stp>QUOTE_FACTOR</stp>
        <stp>[Crispin Spreadsheet.xlsx]Portfolio!R509C12</stp>
        <tr r="L509" s="2"/>
      </tp>
      <tp>
        <v>1</v>
        <stp/>
        <stp>##V3_BDPV12</stp>
        <stp>EURGBp Curncy</stp>
        <stp>QUOTE_FACTOR</stp>
        <stp>[Crispin Spreadsheet.xlsx]Portfolio!R531C12</stp>
        <tr r="L531" s="2"/>
      </tp>
      <tp>
        <v>1</v>
        <stp/>
        <stp>##V3_BDPV12</stp>
        <stp>EURGBp Curncy</stp>
        <stp>QUOTE_FACTOR</stp>
        <stp>[Crispin Spreadsheet.xlsx]Portfolio!R532C12</stp>
        <tr r="L532" s="2"/>
      </tp>
      <tp>
        <v>1</v>
        <stp/>
        <stp>##V3_BDPV12</stp>
        <stp>EURGBp Curncy</stp>
        <stp>QUOTE_FACTOR</stp>
        <stp>[Crispin Spreadsheet.xlsx]Portfolio!R533C12</stp>
        <tr r="L533" s="2"/>
      </tp>
      <tp>
        <v>1</v>
        <stp/>
        <stp>##V3_BDPV12</stp>
        <stp>EURGBp Curncy</stp>
        <stp>QUOTE_FACTOR</stp>
        <stp>[Crispin Spreadsheet.xlsx]Portfolio!R534C12</stp>
        <tr r="L534" s="2"/>
      </tp>
      <tp>
        <v>1</v>
        <stp/>
        <stp>##V3_BDPV12</stp>
        <stp>EURGBp Curncy</stp>
        <stp>QUOTE_FACTOR</stp>
        <stp>[Crispin Spreadsheet.xlsx]Portfolio!R535C12</stp>
        <tr r="L535" s="2"/>
      </tp>
      <tp>
        <v>1</v>
        <stp/>
        <stp>##V3_BDPV12</stp>
        <stp>EURGBp Curncy</stp>
        <stp>QUOTE_FACTOR</stp>
        <stp>[Crispin Spreadsheet.xlsx]Portfolio!R536C12</stp>
        <tr r="L536" s="2"/>
      </tp>
      <tp>
        <v>1</v>
        <stp/>
        <stp>##V3_BDPV12</stp>
        <stp>EURGBp Curncy</stp>
        <stp>QUOTE_FACTOR</stp>
        <stp>[Crispin Spreadsheet.xlsx]Portfolio!R537C12</stp>
        <tr r="L537" s="2"/>
      </tp>
      <tp>
        <v>1</v>
        <stp/>
        <stp>##V3_BDPV12</stp>
        <stp>EURGBp Curncy</stp>
        <stp>QUOTE_FACTOR</stp>
        <stp>[Crispin Spreadsheet.xlsx]Portfolio!R538C12</stp>
        <tr r="L538" s="2"/>
      </tp>
      <tp>
        <v>1</v>
        <stp/>
        <stp>##V3_BDPV12</stp>
        <stp>EURGBp Curncy</stp>
        <stp>QUOTE_FACTOR</stp>
        <stp>[Crispin Spreadsheet.xlsx]Portfolio!R539C12</stp>
        <tr r="L539" s="2"/>
      </tp>
      <tp>
        <v>1</v>
        <stp/>
        <stp>##V3_BDPV12</stp>
        <stp>EURGBp Curncy</stp>
        <stp>QUOTE_FACTOR</stp>
        <stp>[Crispin Spreadsheet.xlsx]Portfolio!R520C12</stp>
        <tr r="L520" s="2"/>
      </tp>
      <tp>
        <v>1</v>
        <stp/>
        <stp>##V3_BDPV12</stp>
        <stp>EURGBp Curncy</stp>
        <stp>QUOTE_FACTOR</stp>
        <stp>[Crispin Spreadsheet.xlsx]Portfolio!R521C12</stp>
        <tr r="L521" s="2"/>
      </tp>
      <tp>
        <v>1</v>
        <stp/>
        <stp>##V3_BDPV12</stp>
        <stp>EURGBp Curncy</stp>
        <stp>QUOTE_FACTOR</stp>
        <stp>[Crispin Spreadsheet.xlsx]Portfolio!R523C12</stp>
        <tr r="L523" s="2"/>
      </tp>
      <tp>
        <v>1</v>
        <stp/>
        <stp>##V3_BDPV12</stp>
        <stp>EURGBp Curncy</stp>
        <stp>QUOTE_FACTOR</stp>
        <stp>[Crispin Spreadsheet.xlsx]Portfolio!R524C12</stp>
        <tr r="L524" s="2"/>
      </tp>
      <tp>
        <v>1</v>
        <stp/>
        <stp>##V3_BDPV12</stp>
        <stp>EURGBp Curncy</stp>
        <stp>QUOTE_FACTOR</stp>
        <stp>[Crispin Spreadsheet.xlsx]Portfolio!R525C12</stp>
        <tr r="L525" s="2"/>
      </tp>
      <tp>
        <v>1</v>
        <stp/>
        <stp>##V3_BDPV12</stp>
        <stp>EURGBp Curncy</stp>
        <stp>QUOTE_FACTOR</stp>
        <stp>[Crispin Spreadsheet.xlsx]Portfolio!R526C12</stp>
        <tr r="L526" s="2"/>
      </tp>
      <tp>
        <v>1</v>
        <stp/>
        <stp>##V3_BDPV12</stp>
        <stp>EURGBp Curncy</stp>
        <stp>QUOTE_FACTOR</stp>
        <stp>[Crispin Spreadsheet.xlsx]Portfolio!R527C12</stp>
        <tr r="L527" s="2"/>
      </tp>
      <tp>
        <v>1</v>
        <stp/>
        <stp>##V3_BDPV12</stp>
        <stp>EURGBp Curncy</stp>
        <stp>QUOTE_FACTOR</stp>
        <stp>[Crispin Spreadsheet.xlsx]Portfolio!R529C12</stp>
        <tr r="L529" s="2"/>
      </tp>
      <tp>
        <v>629</v>
        <stp/>
        <stp>##V3_BDPV12</stp>
        <stp>IAG LN Equity</stp>
        <stp>PX_YEST_CLOSE</stp>
        <stp>[Crispin Spreadsheet.xlsx]Portfolio!R479C6</stp>
        <tr r="F479" s="2"/>
      </tp>
      <tp>
        <v>929.8</v>
        <stp/>
        <stp>##V3_BDPV12</stp>
        <stp>III LN Equity</stp>
        <stp>PX_YEST_CLOSE</stp>
        <stp>[Crispin Spreadsheet.xlsx]Portfolio!R399C6</stp>
        <tr r="F399" s="2"/>
      </tp>
      <tp>
        <v>29.52</v>
        <stp/>
        <stp>##V3_BDPV12</stp>
        <stp>PHM US Equity</stp>
        <stp>PX_YEST_CLOSE</stp>
        <stp>[Crispin Spreadsheet.xlsx]Portfolio!R679C6</stp>
        <tr r="F679" s="2"/>
      </tp>
      <tp>
        <v>1</v>
        <stp/>
        <stp>##V3_BDPV12</stp>
        <stp>EURGBP Curncy</stp>
        <stp>QUOTE_FACTOR</stp>
        <stp>[Crispin Spreadsheet.xlsx]Portfolio!R550C12</stp>
        <tr r="L550" s="2"/>
      </tp>
      <tp>
        <v>2.5089999999999999</v>
        <stp/>
        <stp>##V3_BDPV12</stp>
        <stp>KPN NA Equity</stp>
        <stp>PX_YEST_CLOSE</stp>
        <stp>[Crispin Spreadsheet.xlsx]Portfolio!R299C6</stp>
        <tr r="F299" s="2"/>
      </tp>
      <tp>
        <v>1</v>
        <stp/>
        <stp>##V3_BDPV12</stp>
        <stp>EURGBP Curncy</stp>
        <stp>QUOTE_FACTOR</stp>
        <stp>[Crispin Spreadsheet.xlsx]Portfolio!R543C12</stp>
        <tr r="L543" s="2"/>
      </tp>
      <tp>
        <v>1</v>
        <stp/>
        <stp>##V3_BDPV12</stp>
        <stp>EURGBP Curncy</stp>
        <stp>QUOTE_FACTOR</stp>
        <stp>[Crispin Spreadsheet.xlsx]Portfolio!R548C12</stp>
        <tr r="L548" s="2"/>
      </tp>
      <tp>
        <v>1</v>
        <stp/>
        <stp>##V3_BDPV12</stp>
        <stp>EURGBP Curncy</stp>
        <stp>QUOTE_FACTOR</stp>
        <stp>[Crispin Spreadsheet.xlsx]Portfolio!R549C12</stp>
        <tr r="L549" s="2"/>
      </tp>
      <tp>
        <v>1</v>
        <stp/>
        <stp>##V3_BDPV12</stp>
        <stp>EURGBP Curncy</stp>
        <stp>QUOTE_FACTOR</stp>
        <stp>[Crispin Spreadsheet.xlsx]Portfolio!R513C12</stp>
        <tr r="L513" s="2"/>
      </tp>
      <tp>
        <v>1</v>
        <stp/>
        <stp>##V3_BDPV12</stp>
        <stp>EURGBP Curncy</stp>
        <stp>QUOTE_FACTOR</stp>
        <stp>[Crispin Spreadsheet.xlsx]Portfolio!R514C12</stp>
        <tr r="L514" s="2"/>
      </tp>
      <tp>
        <v>1</v>
        <stp/>
        <stp>##V3_BDPV12</stp>
        <stp>EURGBP Curncy</stp>
        <stp>QUOTE_FACTOR</stp>
        <stp>[Crispin Spreadsheet.xlsx]Portfolio!R515C12</stp>
        <tr r="L515" s="2"/>
      </tp>
      <tp>
        <v>1</v>
        <stp/>
        <stp>##V3_BDPV12</stp>
        <stp>EURGBP Curncy</stp>
        <stp>QUOTE_FACTOR</stp>
        <stp>[Crispin Spreadsheet.xlsx]Portfolio!R500C12</stp>
        <tr r="L500" s="2"/>
      </tp>
      <tp>
        <v>1</v>
        <stp/>
        <stp>##V3_BDPV12</stp>
        <stp>EURGBP Curncy</stp>
        <stp>QUOTE_FACTOR</stp>
        <stp>[Crispin Spreadsheet.xlsx]Portfolio!R530C12</stp>
        <tr r="L530" s="2"/>
      </tp>
      <tp>
        <v>1</v>
        <stp/>
        <stp>##V3_BDPV12</stp>
        <stp>EURGBP Curncy</stp>
        <stp>QUOTE_FACTOR</stp>
        <stp>[Crispin Spreadsheet.xlsx]Portfolio!R522C12</stp>
        <tr r="L522" s="2"/>
      </tp>
      <tp>
        <v>1</v>
        <stp/>
        <stp>##V3_BDPV12</stp>
        <stp>EURGBP Curncy</stp>
        <stp>QUOTE_FACTOR</stp>
        <stp>[Crispin Spreadsheet.xlsx]Portfolio!R528C12</stp>
        <tr r="L528" s="2"/>
      </tp>
      <tp>
        <v>4721</v>
        <stp/>
        <stp>##V3_BDPV12</stp>
        <stp>NXT LN Equity</stp>
        <stp>PX_YEST_CLOSE</stp>
        <stp>[Crispin Spreadsheet.xlsx]Portfolio!R509C6</stp>
        <tr r="F509" s="2"/>
      </tp>
      <tp t="s">
        <v>CHF</v>
        <stp/>
        <stp>##V3_BDPV12</stp>
        <stp>GIVN SW Equity</stp>
        <stp>CRNCY</stp>
        <stp>[Crispin Spreadsheet.xlsx]Portfolio!R378C4</stp>
        <tr r="D378" s="2"/>
      </tp>
      <tp>
        <v>1</v>
        <stp/>
        <stp>##V3_BDPV12</stp>
        <stp>EURGBp Curncy</stp>
        <stp>QUOTE_FACTOR</stp>
        <stp>[Crispin Spreadsheet.xlsx]Portfolio!R399C12</stp>
        <tr r="L399" s="2"/>
      </tp>
      <tp>
        <v>36.74</v>
        <stp/>
        <stp>##V3_BDPV12</stp>
        <stp>DPW GY Equity</stp>
        <stp>PX_YEST_CLOSE</stp>
        <stp>[Crispin Spreadsheet.xlsx]Portfolio!R149C6</stp>
        <tr r="F149" s="2"/>
      </tp>
      <tp>
        <v>1</v>
        <stp/>
        <stp>##V3_BDPV12</stp>
        <stp>EURGBP Curncy</stp>
        <stp>QUOTE_FACTOR</stp>
        <stp>[Crispin Spreadsheet.xlsx]Portfolio!R397C12</stp>
        <tr r="L397" s="2"/>
      </tp>
      <tp>
        <v>1</v>
        <stp/>
        <stp>##V3_BDPV12</stp>
        <stp>EURGBP Curncy</stp>
        <stp>QUOTE_FACTOR</stp>
        <stp>[Crispin Spreadsheet.xlsx]Portfolio!R398C12</stp>
        <tr r="L398" s="2"/>
      </tp>
      <tp t="s">
        <v>GBp</v>
        <stp/>
        <stp>##V3_BDPV12</stp>
        <stp>HWDN LN Equity</stp>
        <stp>CRNCY</stp>
        <stp>[Crispin Spreadsheet.xlsx]Portfolio!R467C4</stp>
        <tr r="D467" s="2"/>
      </tp>
      <tp>
        <v>181.35</v>
        <stp/>
        <stp>##V3_BDPV12</stp>
        <stp>URI US Equity</stp>
        <stp>PX_YEST_CLOSE</stp>
        <stp>[Crispin Spreadsheet.xlsx]Portfolio!R779C6</stp>
        <tr r="F779" s="2"/>
      </tp>
      <tp>
        <v>3921</v>
        <stp/>
        <stp>##V3_BDPV12</stp>
        <stp>LSE LN Equity</stp>
        <stp>PX_YEST_CLOSE</stp>
        <stp>[Crispin Spreadsheet.xlsx]Portfolio!R499C6</stp>
        <tr r="F499" s="2"/>
      </tp>
      <tp>
        <v>102.09</v>
        <stp/>
        <stp>##V3_BDPV12</stp>
        <stp>TIF US Equity</stp>
        <stp>PX_YEST_CLOSE</stp>
        <stp>[Crispin Spreadsheet.xlsx]Portfolio!R689C6</stp>
        <tr r="F689" s="2"/>
      </tp>
      <tp>
        <v>183.36</v>
        <stp/>
        <stp>##V3_BDPV12</stp>
        <stp>URI US Equity</stp>
        <stp>LAST_PRICE</stp>
        <stp>[Crispin Spreadsheet.xlsx]Portfolio!R695C7</stp>
        <tr r="G695" s="2"/>
      </tp>
      <tp>
        <v>1945</v>
        <stp/>
        <stp>##V3_BDPV12</stp>
        <stp>AHT LN Equity</stp>
        <stp>LAST_PRICE</stp>
        <stp>[Crispin Spreadsheet.xlsx]Portfolio!R408C7</stp>
        <tr r="G408" s="2"/>
      </tp>
      <tp>
        <v>157.44999999999999</v>
        <stp/>
        <stp>##V3_BDPV12</stp>
        <stp>MHG NO Equity</stp>
        <stp>LAST_PRICE</stp>
        <stp>[Crispin Spreadsheet.xlsx]Portfolio!R756C7</stp>
        <tr r="G756" s="2"/>
      </tp>
      <tp>
        <v>24.32</v>
        <stp/>
        <stp>##V3_BDPV12</stp>
        <stp>FTI FP Equity</stp>
        <stp>LAST_PRICE</stp>
        <stp>[Crispin Spreadsheet.xlsx]Portfolio!R775C7</stp>
        <tr r="G775" s="2"/>
      </tp>
      <tp>
        <v>278.7</v>
        <stp/>
        <stp>##V3_BDPV12</stp>
        <stp>MKS LN Equity</stp>
        <stp>LAST_PRICE</stp>
        <stp>[Crispin Spreadsheet.xlsx]Portfolio!R504C7</stp>
        <tr r="G504" s="2"/>
      </tp>
      <tp>
        <v>166.15</v>
        <stp/>
        <stp>##V3_BDPV12</stp>
        <stp>LCL LN Equity</stp>
        <stp>LAST_PRICE</stp>
        <stp>[Crispin Spreadsheet.xlsx]Portfolio!R495C7</stp>
        <tr r="G495" s="2"/>
      </tp>
      <tp>
        <v>499.8</v>
        <stp/>
        <stp>##V3_BDPV12</stp>
        <stp>JUP LN Equity</stp>
        <stp>LAST_PRICE</stp>
        <stp>[Crispin Spreadsheet.xlsx]Portfolio!R493C7</stp>
        <tr r="G493" s="2"/>
      </tp>
      <tp>
        <v>67.540000000000006</v>
        <stp/>
        <stp>##V3_BDPV12</stp>
        <stp>DAI GY Equity</stp>
        <stp>LAST_PRICE</stp>
        <stp>[Crispin Spreadsheet.xlsx]Portfolio!R146C7</stp>
        <tr r="G146" s="2"/>
      </tp>
      <tp>
        <v>84.6</v>
        <stp/>
        <stp>##V3_BDPV12</stp>
        <stp>BAS GY Equity</stp>
        <stp>LAST_PRICE</stp>
        <stp>[Crispin Spreadsheet.xlsx]Portfolio!R140C7</stp>
        <tr r="G140" s="2"/>
      </tp>
      <tp>
        <v>231.6</v>
        <stp/>
        <stp>##V3_BDPV12</stp>
        <stp>IPF LN Equity</stp>
        <stp>LAST_PRICE</stp>
        <stp>[Crispin Spreadsheet.xlsx]Portfolio!R480C7</stp>
        <tr r="G480" s="2"/>
      </tp>
      <tp>
        <v>3.0369999999999999</v>
        <stp/>
        <stp>##V3_BDPV12</stp>
        <stp>ISP IM Equity</stp>
        <stp>LAST_PRICE</stp>
        <stp>[Crispin Spreadsheet.xlsx]Portfolio!R225C7</stp>
        <tr r="G225" s="2"/>
      </tp>
      <tp>
        <v>398.4</v>
        <stp/>
        <stp>##V3_BDPV12</stp>
        <stp>UHR SW Equity</stp>
        <stp>LAST_PRICE</stp>
        <stp>[Crispin Spreadsheet.xlsx]Portfolio!R773C7</stp>
        <tr r="G773" s="2"/>
      </tp>
      <tp>
        <v>1.02</v>
        <stp/>
        <stp>##V3_BDPV12</stp>
        <stp>ATH CN Equity</stp>
        <stp>PX_YEST_CLOSE</stp>
        <stp>[Crispin Spreadsheet.xlsx]Portfolio!R44C6</stp>
        <tr r="F44" s="2"/>
      </tp>
      <tp>
        <v>0.04</v>
        <stp/>
        <stp>##V3_BDPV12</stp>
        <stp>NADLQ US Equity</stp>
        <stp>PX_YEST_CLOSE</stp>
        <stp>[Crispin Spreadsheet.xlsx]Portfolio!R668C6</stp>
        <tr r="F668" s="2"/>
      </tp>
      <tp t="s">
        <v>AUD</v>
        <stp/>
        <stp>##V3_BDPV12</stp>
        <stp>GMA AU Equity</stp>
        <stp>CRNCY</stp>
        <stp>[Crispin Spreadsheet.xlsx]Portfolio!R14C4</stp>
        <tr r="D14" s="2"/>
      </tp>
      <tp>
        <v>317</v>
        <stp/>
        <stp>##V3_BDPV12</stp>
        <stp>NFLX US Equity</stp>
        <stp>LAST_PRICE</stp>
        <stp>[Crispin Spreadsheet.xlsx]Portfolio!R665C7</stp>
        <tr r="G665" s="2"/>
      </tp>
      <tp>
        <v>61.82</v>
        <stp/>
        <stp>##V3_BDPV12</stp>
        <stp>QCOM US Equity</stp>
        <stp>LAST_PRICE</stp>
        <stp>[Crispin Spreadsheet.xlsx]Portfolio!R680C7</stp>
        <tr r="G680" s="2"/>
      </tp>
      <tp>
        <v>263</v>
        <stp/>
        <stp>##V3_BDPV12</stp>
        <stp>RBS LN Equity</stp>
        <stp>PX_YEST_CLOSE</stp>
        <stp>[Crispin Spreadsheet.xlsx]Portfolio!R538C6</stp>
        <tr r="F538" s="2"/>
      </tp>
      <tp t="s">
        <v>EUR</v>
        <stp/>
        <stp>##V3_BDPV12</stp>
        <stp>DG FP Equity</stp>
        <stp>CRNCY</stp>
        <stp>[Crispin Spreadsheet.xlsx]Portfolio!R130C4</stp>
        <tr r="D130" s="2"/>
      </tp>
      <tp>
        <v>3.63</v>
        <stp/>
        <stp>##V3_BDPV12</stp>
        <stp>KGC US Equity</stp>
        <stp>PX_YEST_CLOSE</stp>
        <stp>[Crispin Spreadsheet.xlsx]Portfolio!R648C6</stp>
        <tr r="F648" s="2"/>
      </tp>
      <tp>
        <v>372</v>
        <stp/>
        <stp>##V3_BDPV12</stp>
        <stp>SPD LN Equity</stp>
        <stp>PX_YEST_CLOSE</stp>
        <stp>[Crispin Spreadsheet.xlsx]Portfolio!R558C6</stp>
        <tr r="F558" s="2"/>
      </tp>
      <tp>
        <v>27.5</v>
        <stp/>
        <stp>##V3_BDPV12</stp>
        <stp>PDG LN Equity</stp>
        <stp>PX_YEST_CLOSE</stp>
        <stp>[Crispin Spreadsheet.xlsx]Portfolio!R518C6</stp>
        <tr r="F518" s="2"/>
      </tp>
      <tp>
        <v>15.15</v>
        <stp/>
        <stp>##V3_BDPV12</stp>
        <stp>ZIL2 GY Equity</stp>
        <stp>PX_YEST_CLOSE</stp>
        <stp>[Crispin Spreadsheet.xlsx]Portfolio!R151C6</stp>
        <tr r="F151" s="2"/>
      </tp>
      <tp>
        <v>241.8</v>
        <stp/>
        <stp>##V3_BDPV12</stp>
        <stp>SBRY LN Equity</stp>
        <stp>PX_YEST_CLOSE</stp>
        <stp>[Crispin Spreadsheet.xlsx]Portfolio!R488C6</stp>
        <tr r="F488" s="2"/>
      </tp>
      <tp>
        <v>731.2</v>
        <stp/>
        <stp>##V3_BDPV12</stp>
        <stp>VED LN Equity</stp>
        <stp>PX_YEST_CLOSE</stp>
        <stp>[Crispin Spreadsheet.xlsx]Portfolio!R578C6</stp>
        <tr r="F578" s="2"/>
      </tp>
      <tp>
        <v>3.6720000000000002</v>
        <stp/>
        <stp>##V3_BDPV12</stp>
        <stp>SRG IM Equity</stp>
        <stp>PX_YEST_CLOSE</stp>
        <stp>[Crispin Spreadsheet.xlsx]Portfolio!R228C6</stp>
        <tr r="F228" s="2"/>
      </tp>
      <tp t="s">
        <v>GBp</v>
        <stp/>
        <stp>##V3_BDPV12</stp>
        <stp>INCH LN Equity</stp>
        <stp>CRNCY</stp>
        <stp>[Crispin Spreadsheet.xlsx]Portfolio!R477C4</stp>
        <tr r="D477" s="2"/>
      </tp>
      <tp>
        <v>2265</v>
        <stp/>
        <stp>##V3_BDPV12</stp>
        <stp>RDSA LN Equity</stp>
        <stp>PX_YEST_CLOSE</stp>
        <stp>[Crispin Spreadsheet.xlsx]Portfolio!R539C6</stp>
        <tr r="F539" s="2"/>
      </tp>
      <tp>
        <v>136.97999999999999</v>
        <stp/>
        <stp>##V3_BDPV12</stp>
        <stp>HMB SS Equity</stp>
        <stp>PX_YEST_CLOSE</stp>
        <stp>[Crispin Spreadsheet.xlsx]Portfolio!R358C6</stp>
        <tr r="F358" s="2"/>
      </tp>
      <tp t="s">
        <v>GBp</v>
        <stp/>
        <stp>##V3_BDPV12</stp>
        <stp>LOOK LN Equity</stp>
        <stp>CRNCY</stp>
        <stp>[Crispin Spreadsheet.xlsx]Portfolio!R502C4</stp>
        <tr r="D502" s="2"/>
      </tp>
      <tp t="s">
        <v>USD</v>
        <stp/>
        <stp>##V3_BDPV12</stp>
        <stp>NVDA US Equity</stp>
        <stp>CRNCY</stp>
        <stp>[Crispin Spreadsheet.xlsx]Portfolio!R670C4</stp>
        <tr r="D670" s="2"/>
      </tp>
      <tp>
        <v>109.37</v>
        <stp/>
        <stp>##V3_BDPV12</stp>
        <stp>LYB US Equity</stp>
        <stp>PX_YEST_CLOSE</stp>
        <stp>[Crispin Spreadsheet.xlsx]Portfolio!R658C6</stp>
        <tr r="F658" s="2"/>
      </tp>
      <tp>
        <v>346.8</v>
        <stp/>
        <stp>##V3_BDPV12</stp>
        <stp>YAR NO Equity</stp>
        <stp>PX_YEST_CLOSE</stp>
        <stp>[Crispin Spreadsheet.xlsx]Portfolio!R318C6</stp>
        <tr r="F318" s="2"/>
      </tp>
      <tp>
        <v>86.68</v>
        <stp/>
        <stp>##V3_BDPV12</stp>
        <stp>SAP GY Equity</stp>
        <stp>PX_YEST_CLOSE</stp>
        <stp>[Crispin Spreadsheet.xlsx]Portfolio!R168C6</stp>
        <tr r="F168" s="2"/>
      </tp>
      <tp>
        <v>308.89999999999998</v>
        <stp/>
        <stp>##V3_BDPV12</stp>
        <stp>ZURN SW Equity</stp>
        <stp>PX_YEST_CLOSE</stp>
        <stp>[Crispin Spreadsheet.xlsx]Portfolio!R391C6</stp>
        <tr r="F391" s="2"/>
      </tp>
      <tp>
        <v>271.26</v>
        <stp/>
        <stp>##V3_BDPV12</stp>
        <stp>GWW US Equity</stp>
        <stp>PX_YEST_CLOSE</stp>
        <stp>[Crispin Spreadsheet.xlsx]Portfolio!R788C6</stp>
        <tr r="F788" s="2"/>
      </tp>
      <tp>
        <v>59.22</v>
        <stp/>
        <stp>##V3_BDPV12</stp>
        <stp>AMS SQ Equity</stp>
        <stp>PX_YEST_CLOSE</stp>
        <stp>[Crispin Spreadsheet.xlsx]Portfolio!R338C6</stp>
        <tr r="F338" s="2"/>
      </tp>
      <tp t="s">
        <v>EUR</v>
        <stp/>
        <stp>##V3_BDPV12</stp>
        <stp>HEIA NA Equity</stp>
        <stp>CRNCY</stp>
        <stp>[Crispin Spreadsheet.xlsx]Portfolio!R296C4</stp>
        <tr r="D296" s="2"/>
      </tp>
      <tp>
        <v>132.6</v>
        <stp/>
        <stp>##V3_BDPV12</stp>
        <stp>WCH GY Equity</stp>
        <stp>PX_YEST_CLOSE</stp>
        <stp>[Crispin Spreadsheet.xlsx]Portfolio!R178C6</stp>
        <tr r="F178" s="2"/>
      </tp>
      <tp t="s">
        <v>EUR</v>
        <stp/>
        <stp>##V3_BDPV12</stp>
        <stp>CE IM Equity</stp>
        <stp>CRNCY</stp>
        <stp>[Crispin Spreadsheet.xlsx]Portfolio!R220C4</stp>
        <tr r="D220" s="2"/>
      </tp>
      <tp>
        <v>26.2</v>
        <stp/>
        <stp>##V3_BDPV12</stp>
        <stp>DAN US Equity</stp>
        <stp>PX_YEST_CLOSE</stp>
        <stp>[Crispin Spreadsheet.xlsx]Portfolio!R618C6</stp>
        <tr r="F618" s="2"/>
      </tp>
      <tp>
        <v>12.475</v>
        <stp/>
        <stp>##V3_BDPV12</stp>
        <stp>SESG FP Equity</stp>
        <stp>PX_YEST_CLOSE</stp>
        <stp>[Crispin Spreadsheet.xlsx]Portfolio!R118C6</stp>
        <tr r="F118" s="2"/>
      </tp>
      <tp>
        <v>945</v>
        <stp/>
        <stp>##V3_BDPV12</stp>
        <stp>BOY LN Equity</stp>
        <stp>PX_YEST_CLOSE</stp>
        <stp>[Crispin Spreadsheet.xlsx]Portfolio!R418C6</stp>
        <tr r="F418" s="2"/>
      </tp>
      <tp>
        <v>22.7</v>
        <stp/>
        <stp>##V3_BDPV12</stp>
        <stp>IFX GY Equity</stp>
        <stp>PX_YEST_CLOSE</stp>
        <stp>[Crispin Spreadsheet.xlsx]Portfolio!R158C6</stp>
        <tr r="F158" s="2"/>
      </tp>
      <tp>
        <v>2459</v>
        <stp/>
        <stp>##V3_BDPV12</stp>
        <stp>CCH LN Equity</stp>
        <stp>PX_YEST_CLOSE</stp>
        <stp>[Crispin Spreadsheet.xlsx]Portfolio!R438C6</stp>
        <tr r="F438" s="2"/>
      </tp>
      <tp>
        <v>196.2</v>
        <stp/>
        <stp>##V3_BDPV12</stp>
        <stp>CNE LN Equity</stp>
        <stp>PX_YEST_CLOSE</stp>
        <stp>[Crispin Spreadsheet.xlsx]Portfolio!R428C6</stp>
        <tr r="F428" s="2"/>
      </tp>
      <tp>
        <v>1944.5</v>
        <stp/>
        <stp>##V3_BDPV12</stp>
        <stp>AHT LN Equity</stp>
        <stp>PX_YEST_CLOSE</stp>
        <stp>[Crispin Spreadsheet.xlsx]Portfolio!R408C6</stp>
        <tr r="F408" s="2"/>
      </tp>
      <tp t="s">
        <v>USD</v>
        <stp/>
        <stp>##V3_BDPV12</stp>
        <stp>MU US Equity</stp>
        <stp>CRNCY</stp>
        <stp>[Crispin Spreadsheet.xlsx]Portfolio!R660C4</stp>
        <tr r="D660" s="2"/>
      </tp>
      <tp>
        <v>154.25</v>
        <stp/>
        <stp>##V3_BDPV12</stp>
        <stp>DNB NO Equity</stp>
        <stp>PX_YEST_CLOSE</stp>
        <stp>[Crispin Spreadsheet.xlsx]Portfolio!R308C6</stp>
        <tr r="F308" s="2"/>
      </tp>
      <tp>
        <v>162.85</v>
        <stp/>
        <stp>##V3_BDPV12</stp>
        <stp>SKAB SS Equity</stp>
        <stp>PX_YEST_CLOSE</stp>
        <stp>[Crispin Spreadsheet.xlsx]Portfolio!R768C6</stp>
        <tr r="F768" s="2"/>
      </tp>
      <tp>
        <v>421.4</v>
        <stp/>
        <stp>##V3_BDPV12</stp>
        <stp>GKN LN Equity</stp>
        <stp>PX_YEST_CLOSE</stp>
        <stp>[Crispin Spreadsheet.xlsx]Portfolio!R458C6</stp>
        <tr r="F458" s="2"/>
      </tp>
      <tp>
        <v>27.75</v>
        <stp/>
        <stp>##V3_BDPV12</stp>
        <stp>LHA GY Equity</stp>
        <stp>PX_YEST_CLOSE</stp>
        <stp>[Crispin Spreadsheet.xlsx]Portfolio!R148C6</stp>
        <tr r="F148" s="2"/>
      </tp>
      <tp>
        <v>281</v>
        <stp/>
        <stp>##V3_BDPV12</stp>
        <stp>DRX LN Equity</stp>
        <stp>PX_YEST_CLOSE</stp>
        <stp>[Crispin Spreadsheet.xlsx]Portfolio!R448C6</stp>
        <tr r="F448" s="2"/>
      </tp>
      <tp>
        <v>188.62</v>
        <stp/>
        <stp>##V3_BDPV12</stp>
        <stp>ALV GY Equity</stp>
        <stp>PX_YEST_CLOSE</stp>
        <stp>[Crispin Spreadsheet.xlsx]Portfolio!R138C6</stp>
        <tr r="F138" s="2"/>
      </tp>
      <tp>
        <v>9.39</v>
        <stp/>
        <stp>##V3_BDPV12</stp>
        <stp>RIG US Equity</stp>
        <stp>PX_YEST_CLOSE</stp>
        <stp>[Crispin Spreadsheet.xlsx]Portfolio!R778C6</stp>
        <tr r="F778" s="2"/>
      </tp>
      <tp>
        <v>7.9020000000000001</v>
        <stp/>
        <stp>##V3_BDPV12</stp>
        <stp>TEF SQ Equity</stp>
        <stp>PX_YEST_CLOSE</stp>
        <stp>[Crispin Spreadsheet.xlsx]Portfolio!R348C6</stp>
        <tr r="F348" s="2"/>
      </tp>
      <tp t="s">
        <v>CHF</v>
        <stp/>
        <stp>##V3_BDPV12</stp>
        <stp>LONN SW Equity</stp>
        <stp>CRNCY</stp>
        <stp>[Crispin Spreadsheet.xlsx]Portfolio!R382C4</stp>
        <tr r="D382" s="2"/>
      </tp>
      <tp>
        <v>43.44</v>
        <stp/>
        <stp>##V3_BDPV12</stp>
        <stp>POL US Equity</stp>
        <stp>PX_YEST_CLOSE</stp>
        <stp>[Crispin Spreadsheet.xlsx]Portfolio!R678C6</stp>
        <tr r="F678" s="2"/>
      </tp>
      <tp>
        <v>151.94999999999999</v>
        <stp/>
        <stp>##V3_BDPV12</stp>
        <stp>ITV LN Equity</stp>
        <stp>PX_YEST_CLOSE</stp>
        <stp>[Crispin Spreadsheet.xlsx]Portfolio!R748C6</stp>
        <tr r="F748" s="2"/>
      </tp>
      <tp>
        <v>791.6</v>
        <stp/>
        <stp>##V3_BDPV12</stp>
        <stp>NG/ LN Equity</stp>
        <stp>PX_YEST_CLOSE</stp>
        <stp>[Crispin Spreadsheet.xlsx]Portfolio!R508C6</stp>
        <tr r="F508" s="2"/>
      </tp>
      <tp>
        <v>33.9</v>
        <stp/>
        <stp>##V3_BDPV12</stp>
        <stp>KSP ID Equity</stp>
        <stp>PX_YEST_CLOSE</stp>
        <stp>[Crispin Spreadsheet.xlsx]Portfolio!R208C6</stp>
        <tr r="F208" s="2"/>
      </tp>
      <tp>
        <v>7690</v>
        <stp/>
        <stp>##V3_BDPV12</stp>
        <stp>SIK SW Equity</stp>
        <stp>PX_YEST_CLOSE</stp>
        <stp>[Crispin Spreadsheet.xlsx]Portfolio!R388C6</stp>
        <tr r="F388" s="2"/>
      </tp>
      <tp t="s">
        <v>USD</v>
        <stp/>
        <stp>##V3_BDPV12</stp>
        <stp>OTPD LI Equity</stp>
        <stp>CRNCY</stp>
        <stp>[Crispin Spreadsheet.xlsx]Portfolio!R511C4</stp>
        <tr r="D511" s="2"/>
      </tp>
      <tp>
        <v>0.89085999999999999</v>
        <stp/>
        <stp>##V3_BDPV12</stp>
        <stp>EURGBP Curncy</stp>
        <stp>LAST_PRICE</stp>
        <stp>[Crispin Spreadsheet.xlsx]Portfolio!R797C7</stp>
        <tr r="G797" s="2"/>
      </tp>
      <tp>
        <v>101.23</v>
        <stp/>
        <stp>##V3_BDPV12</stp>
        <stp>XPO US Equity</stp>
        <stp>LAST_PRICE</stp>
        <stp>[Crispin Spreadsheet.xlsx]Portfolio!R789C7</stp>
        <tr r="G789" s="2"/>
      </tp>
      <tp>
        <v>14.52</v>
        <stp/>
        <stp>##V3_BDPV12</stp>
        <stp>GE US Equity</stp>
        <stp>LAST_PRICE</stp>
        <stp>[Crispin Spreadsheet.xlsx]Portfolio!R633C7</stp>
        <tr r="G633" s="2"/>
      </tp>
      <tp>
        <v>62.7</v>
        <stp/>
        <stp>##V3_BDPV12</stp>
        <stp>JM SP Equity</stp>
        <stp>LAST_PRICE</stp>
        <stp>[Crispin Spreadsheet.xlsx]Portfolio!R325C7</stp>
        <tr r="G325" s="2"/>
      </tp>
      <tp>
        <v>2610</v>
        <stp/>
        <stp>##V3_BDPV12</stp>
        <stp>ABF LN Equity</stp>
        <stp>LAST_PRICE</stp>
        <stp>[Crispin Spreadsheet.xlsx]Portfolio!R409C7</stp>
        <tr r="G409" s="2"/>
      </tp>
      <tp>
        <v>56.96</v>
        <stp/>
        <stp>##V3_BDPV12</stp>
        <stp>MS US Equity</stp>
        <stp>LAST_PRICE</stp>
        <stp>[Crispin Spreadsheet.xlsx]Portfolio!R663C7</stp>
        <tr r="G663" s="2"/>
      </tp>
      <tp>
        <v>36.659999999999997</v>
        <stp/>
        <stp>##V3_BDPV12</stp>
        <stp>GBF GY Equity</stp>
        <stp>LAST_PRICE</stp>
        <stp>[Crispin Spreadsheet.xlsx]Portfolio!R144C7</stp>
        <tr r="G144" s="2"/>
      </tp>
      <tp>
        <v>13.038</v>
        <stp/>
        <stp>##V3_BDPV12</stp>
        <stp>DBK GY Equity</stp>
        <stp>LAST_PRICE</stp>
        <stp>[Crispin Spreadsheet.xlsx]Portfolio!R147C7</stp>
        <tr r="G147" s="2"/>
      </tp>
      <tp>
        <v>34.32</v>
        <stp/>
        <stp>##V3_BDPV12</stp>
        <stp>HUR LN Equity</stp>
        <stp>LAST_PRICE</stp>
        <stp>[Crispin Spreadsheet.xlsx]Portfolio!R470C7</stp>
        <tr r="G470" s="2"/>
      </tp>
      <tp>
        <v>215.6</v>
        <stp/>
        <stp>##V3_BDPV12</stp>
        <stp>MRO LN Equity</stp>
        <stp>LAST_PRICE</stp>
        <stp>[Crispin Spreadsheet.xlsx]Portfolio!R505C7</stp>
        <tr r="G505" s="2"/>
      </tp>
      <tp>
        <v>33.51</v>
        <stp/>
        <stp>##V3_BDPV12</stp>
        <stp>ALO FP Equity</stp>
        <stp>PX_YEST_CLOSE</stp>
        <stp>[Crispin Spreadsheet.xlsx]Portfolio!R80C6</stp>
        <tr r="F80" s="2"/>
      </tp>
      <tp>
        <v>31.05</v>
        <stp/>
        <stp>##V3_BDPV12</stp>
        <stp>RBI AV Equity</stp>
        <stp>PX_YEST_CLOSE</stp>
        <stp>[Crispin Spreadsheet.xlsx]Portfolio!R26C6</stp>
        <tr r="F26" s="2"/>
      </tp>
      <tp>
        <v>5725</v>
        <stp/>
        <stp>##V3_BDPV12</stp>
        <stp>RICHT HB Equity</stp>
        <stp>PX_YEST_CLOSE</stp>
        <stp>[Crispin Spreadsheet.xlsx]Portfolio!R203C6</stp>
        <tr r="F203" s="2"/>
      </tp>
      <tp>
        <v>66.650000000000006</v>
        <stp/>
        <stp>##V3_BDPV12</stp>
        <stp>LAMR US Equity</stp>
        <stp>LAST_PRICE</stp>
        <stp>[Crispin Spreadsheet.xlsx]Portfolio!R651C7</stp>
        <tr r="G651" s="2"/>
      </tp>
      <tp>
        <v>341.19</v>
        <stp/>
        <stp>##V3_BDPV12</stp>
        <stp>CHTR US Equity</stp>
        <stp>LAST_PRICE</stp>
        <stp>[Crispin Spreadsheet.xlsx]Portfolio!R608C7</stp>
        <tr r="G608" s="2"/>
      </tp>
      <tp>
        <v>75.64</v>
        <stp/>
        <stp>##V3_BDPV12</stp>
        <stp>NESN SW Equity</stp>
        <stp>LAST_PRICE</stp>
        <stp>[Crispin Spreadsheet.xlsx]Portfolio!R383C7</stp>
        <tr r="G383" s="2"/>
      </tp>
      <tp t="s">
        <v>EUR</v>
        <stp/>
        <stp>##V3_BDPV12</stp>
        <stp>LR FP Equity</stp>
        <stp>CRNCY</stp>
        <stp>[Crispin Spreadsheet.xlsx]Portfolio!R103C4</stp>
        <tr r="D103" s="2"/>
      </tp>
      <tp t="s">
        <v>USD</v>
        <stp/>
        <stp>##V3_BDPV12</stp>
        <stp>ORCL US Equity</stp>
        <stp>CRNCY</stp>
        <stp>[Crispin Spreadsheet.xlsx]Portfolio!R672C4</stp>
        <tr r="D672" s="2"/>
      </tp>
      <tp t="s">
        <v>NOK</v>
        <stp/>
        <stp>##V3_BDPV12</stp>
        <stp>NODL NO Equity</stp>
        <stp>CRNCY</stp>
        <stp>[Crispin Spreadsheet.xlsx]Portfolio!R763C4</stp>
        <tr r="D763" s="2"/>
      </tp>
      <tp t="s">
        <v>EUR</v>
        <stp/>
        <stp>##V3_BDPV12</stp>
        <stp>MT NA Equity</stp>
        <stp>CRNCY</stp>
        <stp>[Crispin Spreadsheet.xlsx]Portfolio!R293C4</stp>
        <tr r="D293" s="2"/>
      </tp>
      <tp t="s">
        <v>CHF</v>
        <stp/>
        <stp>##V3_BDPV12</stp>
        <stp>NESN SW Equity</stp>
        <stp>CRNCY</stp>
        <stp>[Crispin Spreadsheet.xlsx]Portfolio!R383C4</stp>
        <tr r="D383" s="2"/>
      </tp>
      <tp t="s">
        <v>USD</v>
        <stp/>
        <stp>##V3_BDPV12</stp>
        <stp>LAMR US Equity</stp>
        <stp>CRNCY</stp>
        <stp>[Crispin Spreadsheet.xlsx]Portfolio!R651C4</stp>
        <tr r="D651" s="2"/>
      </tp>
      <tp t="s">
        <v>USD</v>
        <stp/>
        <stp>##V3_BDPV12</stp>
        <stp>GE US Equity</stp>
        <stp>CRNCY</stp>
        <stp>[Crispin Spreadsheet.xlsx]Portfolio!R633C4</stp>
        <tr r="D633" s="2"/>
      </tp>
      <tp t="s">
        <v>USD</v>
        <stp/>
        <stp>##V3_BDPV12</stp>
        <stp>MS US Equity</stp>
        <stp>CRNCY</stp>
        <stp>[Crispin Spreadsheet.xlsx]Portfolio!R663C4</stp>
        <tr r="D663" s="2"/>
      </tp>
      <tp>
        <v>1137</v>
        <stp/>
        <stp>##V3_BDPV12</stp>
        <stp>IMI LN Equity</stp>
        <stp>LAST_PRICE</stp>
        <stp>[Crispin Spreadsheet.xlsx]Portfolio!R472C7</stp>
        <tr r="G472" s="2"/>
      </tp>
      <tp>
        <v>196.5</v>
        <stp/>
        <stp>##V3_BDPV12</stp>
        <stp>CNE LN Equity</stp>
        <stp>LAST_PRICE</stp>
        <stp>[Crispin Spreadsheet.xlsx]Portfolio!R428C7</stp>
        <tr r="G428" s="2"/>
      </tp>
      <tp>
        <v>34</v>
        <stp/>
        <stp>##V3_BDPV12</stp>
        <stp>USG US Equity</stp>
        <stp>LAST_PRICE</stp>
        <stp>[Crispin Spreadsheet.xlsx]Portfolio!R697C7</stp>
        <tr r="G697" s="2"/>
      </tp>
      <tp>
        <v>176.6</v>
        <stp/>
        <stp>##V3_BDPV12</stp>
        <stp>BOO LN Equity</stp>
        <stp>LAST_PRICE</stp>
        <stp>[Crispin Spreadsheet.xlsx]Portfolio!R419C7</stp>
        <tr r="G419" s="2"/>
      </tp>
      <tp>
        <v>248.2</v>
        <stp/>
        <stp>##V3_BDPV12</stp>
        <stp>MAB LN Equity</stp>
        <stp>LAST_PRICE</stp>
        <stp>[Crispin Spreadsheet.xlsx]Portfolio!R506C7</stp>
        <tr r="G506" s="2"/>
      </tp>
      <tp>
        <v>55.22</v>
        <stp/>
        <stp>##V3_BDPV12</stp>
        <stp>MU US Equity</stp>
        <stp>LAST_PRICE</stp>
        <stp>[Crispin Spreadsheet.xlsx]Portfolio!R660C7</stp>
        <tr r="G660" s="2"/>
      </tp>
      <tp>
        <v>2518</v>
        <stp/>
        <stp>##V3_BDPV12</stp>
        <stp>CCH LN Equity</stp>
        <stp>LAST_PRICE</stp>
        <stp>[Crispin Spreadsheet.xlsx]Portfolio!R438C7</stp>
        <tr r="G438" s="2"/>
      </tp>
      <tp>
        <v>84.39</v>
        <stp/>
        <stp>##V3_BDPV12</stp>
        <stp>BMW GY Equity</stp>
        <stp>LAST_PRICE</stp>
        <stp>[Crispin Spreadsheet.xlsx]Portfolio!R142C7</stp>
        <tr r="G142" s="2"/>
      </tp>
      <tp>
        <v>229</v>
        <stp/>
        <stp>##V3_BDPV12</stp>
        <stp>ROG SW Equity</stp>
        <stp>LAST_PRICE</stp>
        <stp>[Crispin Spreadsheet.xlsx]Portfolio!R386C7</stp>
        <tr r="G386" s="2"/>
      </tp>
      <tp>
        <v>10.5</v>
        <stp/>
        <stp>##V3_BDPV12</stp>
        <stp>JPR LN Equity</stp>
        <stp>LAST_PRICE</stp>
        <stp>[Crispin Spreadsheet.xlsx]Portfolio!R491C7</stp>
        <tr r="G491" s="2"/>
      </tp>
      <tp>
        <v>339.5</v>
        <stp/>
        <stp>##V3_BDPV12</stp>
        <stp>HSP LN Equity</stp>
        <stp>LAST_PRICE</stp>
        <stp>[Crispin Spreadsheet.xlsx]Portfolio!R463C7</stp>
        <tr r="G463" s="2"/>
      </tp>
      <tp>
        <v>50.42</v>
        <stp/>
        <stp>##V3_BDPV12</stp>
        <stp>AEM CN Equity</stp>
        <stp>PX_YEST_CLOSE</stp>
        <stp>[Crispin Spreadsheet.xlsx]Portfolio!R43C6</stp>
        <tr r="F43" s="2"/>
      </tp>
      <tp>
        <v>44.15</v>
        <stp/>
        <stp>##V3_BDPV12</stp>
        <stp>COLR BB Equity</stp>
        <stp>PX_YEST_CLOSE</stp>
        <stp>[Crispin Spreadsheet.xlsx]Portfolio!R32C6</stp>
        <tr r="F32" s="2"/>
      </tp>
      <tp>
        <v>10.1592</v>
        <stp/>
        <stp>##V3_BDPV12</stp>
        <stp>EURSEK Curncy</stp>
        <stp>LAST_PRICE</stp>
        <stp>[Crispin Spreadsheet.xlsx]Portfolio!R368C13</stp>
        <tr r="M368" s="2"/>
      </tp>
      <tp>
        <v>10.1592</v>
        <stp/>
        <stp>##V3_BDPV12</stp>
        <stp>EURSEK Curncy</stp>
        <stp>LAST_PRICE</stp>
        <stp>[Crispin Spreadsheet.xlsx]Portfolio!R369C13</stp>
        <tr r="M369" s="2"/>
      </tp>
      <tp>
        <v>10.1592</v>
        <stp/>
        <stp>##V3_BDPV12</stp>
        <stp>EURSEK Curncy</stp>
        <stp>LAST_PRICE</stp>
        <stp>[Crispin Spreadsheet.xlsx]Portfolio!R360C13</stp>
        <tr r="M360" s="2"/>
      </tp>
      <tp>
        <v>10.1592</v>
        <stp/>
        <stp>##V3_BDPV12</stp>
        <stp>EURSEK Curncy</stp>
        <stp>LAST_PRICE</stp>
        <stp>[Crispin Spreadsheet.xlsx]Portfolio!R361C13</stp>
        <tr r="M361" s="2"/>
      </tp>
      <tp>
        <v>10.1592</v>
        <stp/>
        <stp>##V3_BDPV12</stp>
        <stp>EURSEK Curncy</stp>
        <stp>LAST_PRICE</stp>
        <stp>[Crispin Spreadsheet.xlsx]Portfolio!R362C13</stp>
        <tr r="M362" s="2"/>
      </tp>
      <tp>
        <v>10.1592</v>
        <stp/>
        <stp>##V3_BDPV12</stp>
        <stp>EURSEK Curncy</stp>
        <stp>LAST_PRICE</stp>
        <stp>[Crispin Spreadsheet.xlsx]Portfolio!R363C13</stp>
        <tr r="M363" s="2"/>
      </tp>
      <tp>
        <v>10.1592</v>
        <stp/>
        <stp>##V3_BDPV12</stp>
        <stp>EURSEK Curncy</stp>
        <stp>LAST_PRICE</stp>
        <stp>[Crispin Spreadsheet.xlsx]Portfolio!R364C13</stp>
        <tr r="M364" s="2"/>
      </tp>
      <tp>
        <v>10.1592</v>
        <stp/>
        <stp>##V3_BDPV12</stp>
        <stp>EURSEK Curncy</stp>
        <stp>LAST_PRICE</stp>
        <stp>[Crispin Spreadsheet.xlsx]Portfolio!R365C13</stp>
        <tr r="M365" s="2"/>
      </tp>
      <tp>
        <v>10.1592</v>
        <stp/>
        <stp>##V3_BDPV12</stp>
        <stp>EURSEK Curncy</stp>
        <stp>LAST_PRICE</stp>
        <stp>[Crispin Spreadsheet.xlsx]Portfolio!R366C13</stp>
        <tr r="M366" s="2"/>
      </tp>
      <tp>
        <v>10.1592</v>
        <stp/>
        <stp>##V3_BDPV12</stp>
        <stp>EURSEK Curncy</stp>
        <stp>LAST_PRICE</stp>
        <stp>[Crispin Spreadsheet.xlsx]Portfolio!R367C13</stp>
        <tr r="M367" s="2"/>
      </tp>
      <tp>
        <v>10.1592</v>
        <stp/>
        <stp>##V3_BDPV12</stp>
        <stp>EURSEK Curncy</stp>
        <stp>LAST_PRICE</stp>
        <stp>[Crispin Spreadsheet.xlsx]Portfolio!R358C13</stp>
        <tr r="M358" s="2"/>
      </tp>
      <tp>
        <v>10.1592</v>
        <stp/>
        <stp>##V3_BDPV12</stp>
        <stp>EURSEK Curncy</stp>
        <stp>LAST_PRICE</stp>
        <stp>[Crispin Spreadsheet.xlsx]Portfolio!R359C13</stp>
        <tr r="M359" s="2"/>
      </tp>
      <tp>
        <v>10.1592</v>
        <stp/>
        <stp>##V3_BDPV12</stp>
        <stp>EURSEK Curncy</stp>
        <stp>LAST_PRICE</stp>
        <stp>[Crispin Spreadsheet.xlsx]Portfolio!R351C13</stp>
        <tr r="M351" s="2"/>
      </tp>
      <tp>
        <v>10.1592</v>
        <stp/>
        <stp>##V3_BDPV12</stp>
        <stp>EURSEK Curncy</stp>
        <stp>LAST_PRICE</stp>
        <stp>[Crispin Spreadsheet.xlsx]Portfolio!R352C13</stp>
        <tr r="M352" s="2"/>
      </tp>
      <tp>
        <v>10.1592</v>
        <stp/>
        <stp>##V3_BDPV12</stp>
        <stp>EURSEK Curncy</stp>
        <stp>LAST_PRICE</stp>
        <stp>[Crispin Spreadsheet.xlsx]Portfolio!R353C13</stp>
        <tr r="M353" s="2"/>
      </tp>
      <tp>
        <v>10.1592</v>
        <stp/>
        <stp>##V3_BDPV12</stp>
        <stp>EURSEK Curncy</stp>
        <stp>LAST_PRICE</stp>
        <stp>[Crispin Spreadsheet.xlsx]Portfolio!R354C13</stp>
        <tr r="M354" s="2"/>
      </tp>
      <tp>
        <v>10.1592</v>
        <stp/>
        <stp>##V3_BDPV12</stp>
        <stp>EURSEK Curncy</stp>
        <stp>LAST_PRICE</stp>
        <stp>[Crispin Spreadsheet.xlsx]Portfolio!R355C13</stp>
        <tr r="M355" s="2"/>
      </tp>
      <tp>
        <v>10.1592</v>
        <stp/>
        <stp>##V3_BDPV12</stp>
        <stp>EURSEK Curncy</stp>
        <stp>LAST_PRICE</stp>
        <stp>[Crispin Spreadsheet.xlsx]Portfolio!R356C13</stp>
        <tr r="M356" s="2"/>
      </tp>
      <tp>
        <v>10.1592</v>
        <stp/>
        <stp>##V3_BDPV12</stp>
        <stp>EURSEK Curncy</stp>
        <stp>LAST_PRICE</stp>
        <stp>[Crispin Spreadsheet.xlsx]Portfolio!R357C13</stp>
        <tr r="M357" s="2"/>
      </tp>
      <tp>
        <v>9.5917999999999992</v>
        <stp/>
        <stp>##V3_BDPV12</stp>
        <stp>EURNOK Curncy</stp>
        <stp>LAST_PRICE</stp>
        <stp>[Crispin Spreadsheet.xlsx]Portfolio!R312C13</stp>
        <tr r="M312" s="2"/>
      </tp>
      <tp>
        <v>9.5917999999999992</v>
        <stp/>
        <stp>##V3_BDPV12</stp>
        <stp>EURNOK Curncy</stp>
        <stp>LAST_PRICE</stp>
        <stp>[Crispin Spreadsheet.xlsx]Portfolio!R313C13</stp>
        <tr r="M313" s="2"/>
      </tp>
      <tp>
        <v>9.5917999999999992</v>
        <stp/>
        <stp>##V3_BDPV12</stp>
        <stp>EURNOK Curncy</stp>
        <stp>LAST_PRICE</stp>
        <stp>[Crispin Spreadsheet.xlsx]Portfolio!R310C13</stp>
        <tr r="M310" s="2"/>
      </tp>
      <tp>
        <v>9.5917999999999992</v>
        <stp/>
        <stp>##V3_BDPV12</stp>
        <stp>EURNOK Curncy</stp>
        <stp>LAST_PRICE</stp>
        <stp>[Crispin Spreadsheet.xlsx]Portfolio!R311C13</stp>
        <tr r="M311" s="2"/>
      </tp>
      <tp>
        <v>9.5917999999999992</v>
        <stp/>
        <stp>##V3_BDPV12</stp>
        <stp>EURNOK Curncy</stp>
        <stp>LAST_PRICE</stp>
        <stp>[Crispin Spreadsheet.xlsx]Portfolio!R316C13</stp>
        <tr r="M316" s="2"/>
      </tp>
      <tp>
        <v>9.5917999999999992</v>
        <stp/>
        <stp>##V3_BDPV12</stp>
        <stp>EURNOK Curncy</stp>
        <stp>LAST_PRICE</stp>
        <stp>[Crispin Spreadsheet.xlsx]Portfolio!R317C13</stp>
        <tr r="M317" s="2"/>
      </tp>
      <tp>
        <v>9.5917999999999992</v>
        <stp/>
        <stp>##V3_BDPV12</stp>
        <stp>EURNOK Curncy</stp>
        <stp>LAST_PRICE</stp>
        <stp>[Crispin Spreadsheet.xlsx]Portfolio!R314C13</stp>
        <tr r="M314" s="2"/>
      </tp>
      <tp>
        <v>9.5917999999999992</v>
        <stp/>
        <stp>##V3_BDPV12</stp>
        <stp>EURNOK Curncy</stp>
        <stp>LAST_PRICE</stp>
        <stp>[Crispin Spreadsheet.xlsx]Portfolio!R315C13</stp>
        <tr r="M315" s="2"/>
      </tp>
      <tp>
        <v>9.5917999999999992</v>
        <stp/>
        <stp>##V3_BDPV12</stp>
        <stp>EURNOK Curncy</stp>
        <stp>LAST_PRICE</stp>
        <stp>[Crispin Spreadsheet.xlsx]Portfolio!R318C13</stp>
        <tr r="M318" s="2"/>
      </tp>
      <tp>
        <v>9.5917999999999992</v>
        <stp/>
        <stp>##V3_BDPV12</stp>
        <stp>EURNOK Curncy</stp>
        <stp>LAST_PRICE</stp>
        <stp>[Crispin Spreadsheet.xlsx]Portfolio!R306C13</stp>
        <tr r="M306" s="2"/>
      </tp>
      <tp>
        <v>9.5917999999999992</v>
        <stp/>
        <stp>##V3_BDPV12</stp>
        <stp>EURNOK Curncy</stp>
        <stp>LAST_PRICE</stp>
        <stp>[Crispin Spreadsheet.xlsx]Portfolio!R307C13</stp>
        <tr r="M307" s="2"/>
      </tp>
      <tp>
        <v>9.5917999999999992</v>
        <stp/>
        <stp>##V3_BDPV12</stp>
        <stp>EURNOK Curncy</stp>
        <stp>LAST_PRICE</stp>
        <stp>[Crispin Spreadsheet.xlsx]Portfolio!R308C13</stp>
        <tr r="M308" s="2"/>
      </tp>
      <tp>
        <v>9.5917999999999992</v>
        <stp/>
        <stp>##V3_BDPV12</stp>
        <stp>EURNOK Curncy</stp>
        <stp>LAST_PRICE</stp>
        <stp>[Crispin Spreadsheet.xlsx]Portfolio!R309C13</stp>
        <tr r="M309" s="2"/>
      </tp>
      <tp t="s">
        <v>EUR</v>
        <stp/>
        <stp>##V3_BDPV12</stp>
        <stp>SGO FP Equity</stp>
        <stp>CRNCY</stp>
        <stp>[Crispin Spreadsheet.xlsx]Portfolio!R88C4</stp>
        <tr r="D88" s="2"/>
      </tp>
      <tp>
        <v>10.1592</v>
        <stp/>
        <stp>##V3_BDPV12</stp>
        <stp>EURSEK Curncy</stp>
        <stp>LAST_PRICE</stp>
        <stp>[Crispin Spreadsheet.xlsx]Portfolio!R768C13</stp>
        <tr r="M768" s="2"/>
      </tp>
      <tp>
        <v>10.1592</v>
        <stp/>
        <stp>##V3_BDPV12</stp>
        <stp>EURSEK Curncy</stp>
        <stp>LAST_PRICE</stp>
        <stp>[Crispin Spreadsheet.xlsx]Portfolio!R749C13</stp>
        <tr r="M749" s="2"/>
      </tp>
      <tp>
        <v>10.1592</v>
        <stp/>
        <stp>##V3_BDPV12</stp>
        <stp>EURSEK Curncy</stp>
        <stp>LAST_PRICE</stp>
        <stp>[Crispin Spreadsheet.xlsx]Portfolio!R747C13</stp>
        <tr r="M747" s="2"/>
      </tp>
      <tp>
        <v>7.4484000000000004</v>
        <stp/>
        <stp>##V3_BDPV12</stp>
        <stp>EURDKK Curncy</stp>
        <stp>LAST_PRICE</stp>
        <stp>[Crispin Spreadsheet.xlsx]Portfolio!R730C13</stp>
        <tr r="M730" s="2"/>
      </tp>
      <tp>
        <v>9.5917999999999992</v>
        <stp/>
        <stp>##V3_BDPV12</stp>
        <stp>EURNOK Curncy</stp>
        <stp>LAST_PRICE</stp>
        <stp>[Crispin Spreadsheet.xlsx]Portfolio!R737C13</stp>
        <tr r="M737" s="2"/>
      </tp>
      <tp>
        <v>7.4484000000000004</v>
        <stp/>
        <stp>##V3_BDPV12</stp>
        <stp>EURDKK Curncy</stp>
        <stp>LAST_PRICE</stp>
        <stp>[Crispin Spreadsheet.xlsx]Portfolio!R785C13</stp>
        <tr r="M785" s="2"/>
      </tp>
      <tp>
        <v>9.5917999999999992</v>
        <stp/>
        <stp>##V3_BDPV12</stp>
        <stp>EURNOK Curncy</stp>
        <stp>LAST_PRICE</stp>
        <stp>[Crispin Spreadsheet.xlsx]Portfolio!R729C13</stp>
        <tr r="M729" s="2"/>
      </tp>
      <tp>
        <v>9.5917999999999992</v>
        <stp/>
        <stp>##V3_BDPV12</stp>
        <stp>EURNOK Curncy</stp>
        <stp>LAST_PRICE</stp>
        <stp>[Crispin Spreadsheet.xlsx]Portfolio!R763C13</stp>
        <tr r="M763" s="2"/>
      </tp>
      <tp>
        <v>9.5917999999999992</v>
        <stp/>
        <stp>##V3_BDPV12</stp>
        <stp>EURNOK Curncy</stp>
        <stp>LAST_PRICE</stp>
        <stp>[Crispin Spreadsheet.xlsx]Portfolio!R756C13</stp>
        <tr r="M756" s="2"/>
      </tp>
      <tp>
        <v>9.5917999999999992</v>
        <stp/>
        <stp>##V3_BDPV12</stp>
        <stp>EURNOK Curncy</stp>
        <stp>LAST_PRICE</stp>
        <stp>[Crispin Spreadsheet.xlsx]Portfolio!R744C13</stp>
        <tr r="M744" s="2"/>
      </tp>
      <tp>
        <v>331.77</v>
        <stp/>
        <stp>##V3_BDPV12</stp>
        <stp>CACC US Equity</stp>
        <stp>LAST_PRICE</stp>
        <stp>[Crispin Spreadsheet.xlsx]Portfolio!R740C7</stp>
        <tr r="G740" s="2"/>
      </tp>
      <tp>
        <v>14</v>
        <stp/>
        <stp>##V3_BDPV12</stp>
        <stp>CDZI US Equity</stp>
        <stp>LAST_PRICE</stp>
        <stp>[Crispin Spreadsheet.xlsx]Portfolio!R605C7</stp>
        <tr r="G605" s="2"/>
      </tp>
      <tp t="s">
        <v>SEK</v>
        <stp/>
        <stp>##V3_BDPV12</stp>
        <stp>LUPE SS Equity</stp>
        <stp>CRNCY</stp>
        <stp>[Crispin Spreadsheet.xlsx]Portfolio!R360C4</stp>
        <tr r="D360" s="2"/>
      </tp>
      <tp t="s">
        <v>USD</v>
        <stp/>
        <stp>##V3_BDPV12</stp>
        <stp>MSCC US Equity</stp>
        <stp>CRNCY</stp>
        <stp>[Crispin Spreadsheet.xlsx]Portfolio!R661C4</stp>
        <tr r="D661" s="2"/>
      </tp>
      <tp>
        <v>15.15</v>
        <stp/>
        <stp>##V3_BDPV12</stp>
        <stp>ZIL2 GY Equity</stp>
        <stp>PX_YEST_CLOSE</stp>
        <stp>[Crispin Spreadsheet.xlsx]Portfolio!R743C6</stp>
        <tr r="F743" s="2"/>
      </tp>
      <tp>
        <v>1</v>
        <stp/>
        <stp>##V3_BDPV12</stp>
        <stp>EURDKK Curncy</stp>
        <stp>QUOTE_FACTOR</stp>
        <stp>[Crispin Spreadsheet.xlsx]Portfolio!R730C12</stp>
        <tr r="L730" s="2"/>
      </tp>
      <tp>
        <v>1</v>
        <stp/>
        <stp>##V3_BDPV12</stp>
        <stp>EURDKK Curncy</stp>
        <stp>QUOTE_FACTOR</stp>
        <stp>[Crispin Spreadsheet.xlsx]Portfolio!R785C12</stp>
        <tr r="L785" s="2"/>
      </tp>
      <tp t="s">
        <v>EUR</v>
        <stp/>
        <stp>##V3_BDPV12</stp>
        <stp>MUV2 GY Equity</stp>
        <stp>CRNCY</stp>
        <stp>[Crispin Spreadsheet.xlsx]Portfolio!R161C4</stp>
        <tr r="D161" s="2"/>
      </tp>
      <tp t="s">
        <v>USD</v>
        <stp/>
        <stp>##V3_BDPV12</stp>
        <stp>NLSN US Equity</stp>
        <stp>CRNCY</stp>
        <stp>[Crispin Spreadsheet.xlsx]Portfolio!R762C4</stp>
        <tr r="D762" s="2"/>
      </tp>
      <tp>
        <v>0.89085999999999999</v>
        <stp/>
        <stp>##V3_BDPV12</stp>
        <stp>EURGBP Curncy</stp>
        <stp>LAST_PRICE</stp>
        <stp>[Crispin Spreadsheet.xlsx]Portfolio!R715C7</stp>
        <tr r="G715" s="2"/>
      </tp>
      <tp>
        <v>940</v>
        <stp/>
        <stp>##V3_BDPV12</stp>
        <stp>BOY LN Equity</stp>
        <stp>LAST_PRICE</stp>
        <stp>[Crispin Spreadsheet.xlsx]Portfolio!R418C7</stp>
        <tr r="G418" s="2"/>
      </tp>
      <tp>
        <v>26.8</v>
        <stp/>
        <stp>##V3_BDPV12</stp>
        <stp>TTM US Equity</stp>
        <stp>LAST_PRICE</stp>
        <stp>[Crispin Spreadsheet.xlsx]Portfolio!R687C7</stp>
        <tr r="G687" s="2"/>
      </tp>
      <tp>
        <v>40.85</v>
        <stp/>
        <stp>##V3_BDPV12</stp>
        <stp>FL US Equity</stp>
        <stp>LAST_PRICE</stp>
        <stp>[Crispin Spreadsheet.xlsx]Portfolio!R631C7</stp>
        <tr r="G631" s="2"/>
      </tp>
      <tp>
        <v>286.01</v>
        <stp/>
        <stp>##V3_BDPV12</stp>
        <stp>TDG US Equity</stp>
        <stp>LAST_PRICE</stp>
        <stp>[Crispin Spreadsheet.xlsx]Portfolio!R777C7</stp>
        <tr r="G777" s="2"/>
      </tp>
      <tp>
        <v>11.56</v>
        <stp/>
        <stp>##V3_BDPV12</stp>
        <stp>RDC US Equity</stp>
        <stp>LAST_PRICE</stp>
        <stp>[Crispin Spreadsheet.xlsx]Portfolio!R681C7</stp>
        <tr r="G681" s="2"/>
      </tp>
      <tp>
        <v>14</v>
        <stp/>
        <stp>##V3_BDPV12</stp>
        <stp>REP SQ Equity</stp>
        <stp>LAST_PRICE</stp>
        <stp>[Crispin Spreadsheet.xlsx]Portfolio!R347C7</stp>
        <tr r="G347" s="2"/>
      </tp>
      <tp>
        <v>2.66</v>
        <stp/>
        <stp>##V3_BDPV12</stp>
        <stp>WFT US Equity</stp>
        <stp>LAST_PRICE</stp>
        <stp>[Crispin Spreadsheet.xlsx]Portfolio!R784C7</stp>
        <tr r="G784" s="2"/>
      </tp>
      <tp>
        <v>9.44</v>
        <stp/>
        <stp>##V3_BDPV12</stp>
        <stp>RIG US Equity</stp>
        <stp>LAST_PRICE</stp>
        <stp>[Crispin Spreadsheet.xlsx]Portfolio!R691C7</stp>
        <tr r="G691" s="2"/>
      </tp>
      <tp>
        <v>19.84</v>
        <stp/>
        <stp>##V3_BDPV12</stp>
        <stp>MTC LN Equity</stp>
        <stp>LAST_PRICE</stp>
        <stp>[Crispin Spreadsheet.xlsx]Portfolio!R507C7</stp>
        <tr r="G507" s="2"/>
      </tp>
      <tp>
        <v>129.66999999999999</v>
        <stp/>
        <stp>##V3_BDPV12</stp>
        <stp>SJM US Equity</stp>
        <stp>LAST_PRICE</stp>
        <stp>[Crispin Spreadsheet.xlsx]Portfolio!R750C7</stp>
        <tr r="G750" s="2"/>
      </tp>
      <tp>
        <v>1543.75</v>
        <stp/>
        <stp>##V3_BDPV12</stp>
        <stp>CPG LN Equity</stp>
        <stp>LAST_PRICE</stp>
        <stp>[Crispin Spreadsheet.xlsx]Portfolio!R439C7</stp>
        <tr r="G439" s="2"/>
      </tp>
      <tp>
        <v>23.42</v>
        <stp/>
        <stp>##V3_BDPV12</stp>
        <stp>IFX GY Equity</stp>
        <stp>LAST_PRICE</stp>
        <stp>[Crispin Spreadsheet.xlsx]Portfolio!R158C7</stp>
        <tr r="G158" s="2"/>
      </tp>
      <tp>
        <v>592</v>
        <stp/>
        <stp>##V3_BDPV12</stp>
        <stp>LRE LN Equity</stp>
        <stp>LAST_PRICE</stp>
        <stp>[Crispin Spreadsheet.xlsx]Portfolio!R496C7</stp>
        <tr r="G496" s="2"/>
      </tp>
      <tp>
        <v>1.8</v>
        <stp/>
        <stp>##V3_BDPV12</stp>
        <stp>CRN LN Equity</stp>
        <stp>LAST_PRICE</stp>
        <stp>[Crispin Spreadsheet.xlsx]Portfolio!R429C7</stp>
        <tr r="G429" s="2"/>
      </tp>
      <tp>
        <v>88.86</v>
        <stp/>
        <stp>##V3_BDPV12</stp>
        <stp>BEI GY Equity</stp>
        <stp>LAST_PRICE</stp>
        <stp>[Crispin Spreadsheet.xlsx]Portfolio!R143C7</stp>
        <tr r="G143" s="2"/>
      </tp>
      <tp>
        <v>1129.3800000000001</v>
        <stp/>
        <stp>##V3_BDPV12</stp>
        <stp>GOOGL US Equity</stp>
        <stp>PX_YEST_CLOSE</stp>
        <stp>[Crispin Spreadsheet.xlsx]Portfolio!R593C6</stp>
        <tr r="F593" s="2"/>
      </tp>
      <tp>
        <v>114.5</v>
        <stp/>
        <stp>##V3_BDPV12</stp>
        <stp>AMBUB DC Equity</stp>
        <stp>PX_YEST_CLOSE</stp>
        <stp>[Crispin Spreadsheet.xlsx]Portfolio!R54C6</stp>
        <tr r="F54" s="2"/>
      </tp>
      <tp t="s">
        <v>EUR</v>
        <stp/>
        <stp>##V3_BDPV12</stp>
        <stp>ERF FP Equity</stp>
        <stp>CRNCY</stp>
        <stp>[Crispin Spreadsheet.xlsx]Portfolio!R96C4</stp>
        <tr r="D96" s="2"/>
      </tp>
      <tp t="s">
        <v>AUD</v>
        <stp/>
        <stp>##V3_BDPV12</stp>
        <stp>CBA AU Equity</stp>
        <stp>CRNCY</stp>
        <stp>[Crispin Spreadsheet.xlsx]Portfolio!R11C4</stp>
        <tr r="D11" s="2"/>
      </tp>
      <tp t="s">
        <v>EUR</v>
        <stp/>
        <stp>##V3_BDPV12</stp>
        <stp>ACA FP Equity</stp>
        <stp>CRNCY</stp>
        <stp>[Crispin Spreadsheet.xlsx]Portfolio!R91C4</stp>
        <tr r="D91" s="2"/>
      </tp>
      <tp t="s">
        <v>AUD</v>
        <stp/>
        <stp>##V3_BDPV12</stp>
        <stp>SVH AU Equity</stp>
        <stp>CRNCY</stp>
        <stp>[Crispin Spreadsheet.xlsx]Portfolio!R18C4</stp>
        <tr r="D18" s="2"/>
      </tp>
      <tp>
        <v>14.725</v>
        <stp/>
        <stp>##V3_BDPV12</stp>
        <stp>STERV FH Equity</stp>
        <stp>PX_YEST_CLOSE</stp>
        <stp>[Crispin Spreadsheet.xlsx]Portfolio!R72C6</stp>
        <tr r="F72" s="2"/>
      </tp>
      <tp>
        <v>4.0202</v>
        <stp/>
        <stp>##V3_BDPV12</stp>
        <stp>EURBRL Curncy</stp>
        <stp>LAST_PRICE</stp>
        <stp>[Crispin Spreadsheet.xlsx]Portfolio!R769C13</stp>
        <tr r="M769" s="2"/>
      </tp>
      <tp>
        <v>485.2</v>
        <stp/>
        <stp>##V3_BDPV12</stp>
        <stp>HEXAB SS Equity</stp>
        <stp>PX_YEST_CLOSE</stp>
        <stp>[Crispin Spreadsheet.xlsx]Portfolio!R359C6</stp>
        <tr r="F359" s="2"/>
      </tp>
      <tp>
        <v>43.68</v>
        <stp/>
        <stp>##V3_BDPV12</stp>
        <stp>EBAY US Equity</stp>
        <stp>LAST_PRICE</stp>
        <stp>[Crispin Spreadsheet.xlsx]Portfolio!R624C7</stp>
        <tr r="G624" s="2"/>
      </tp>
      <tp>
        <v>70.72</v>
        <stp/>
        <stp>##V3_BDPV12</stp>
        <stp>ADEN SW Equity</stp>
        <stp>LAST_PRICE</stp>
        <stp>[Crispin Spreadsheet.xlsx]Portfolio!R374C7</stp>
        <tr r="G374" s="2"/>
      </tp>
      <tp>
        <v>66.02</v>
        <stp/>
        <stp>##V3_BDPV12</stp>
        <stp>AGCO US Equity</stp>
        <stp>LAST_PRICE</stp>
        <stp>[Crispin Spreadsheet.xlsx]Portfolio!R591C7</stp>
        <tr r="G591" s="2"/>
      </tp>
      <tp>
        <v>331.77</v>
        <stp/>
        <stp>##V3_BDPV12</stp>
        <stp>CACC US Equity</stp>
        <stp>LAST_PRICE</stp>
        <stp>[Crispin Spreadsheet.xlsx]Portfolio!R617C7</stp>
        <tr r="G617" s="2"/>
      </tp>
      <tp>
        <v>184.75</v>
        <stp/>
        <stp>##V3_BDPV12</stp>
        <stp>MUV2 GY Equity</stp>
        <stp>LAST_PRICE</stp>
        <stp>[Crispin Spreadsheet.xlsx]Portfolio!R161C7</stp>
        <tr r="G161" s="2"/>
      </tp>
      <tp>
        <v>2434</v>
        <stp/>
        <stp>##V3_BDPV12</stp>
        <stp>SGSN SW Equity</stp>
        <stp>LAST_PRICE</stp>
        <stp>[Crispin Spreadsheet.xlsx]Portfolio!R387C7</stp>
        <tr r="G387" s="2"/>
      </tp>
      <tp>
        <v>176.94</v>
        <stp/>
        <stp>##V3_BDPV12</stp>
        <stp>AAPL US Equity</stp>
        <stp>LAST_PRICE</stp>
        <stp>[Crispin Spreadsheet.xlsx]Portfolio!R597C7</stp>
        <tr r="G597" s="2"/>
      </tp>
      <tp t="s">
        <v>EUR</v>
        <stp/>
        <stp>##V3_BDPV12</stp>
        <stp>SU FP Equity</stp>
        <stp>CRNCY</stp>
        <stp>[Crispin Spreadsheet.xlsx]Portfolio!R115C4</stp>
        <tr r="D115" s="2"/>
      </tp>
      <tp t="s">
        <v>EUR</v>
        <stp/>
        <stp>##V3_BDPV12</stp>
        <stp>FP FP Equity</stp>
        <stp>CRNCY</stp>
        <stp>[Crispin Spreadsheet.xlsx]Portfolio!R125C4</stp>
        <tr r="D125" s="2"/>
      </tp>
      <tp t="s">
        <v>EUR</v>
        <stp/>
        <stp>##V3_BDPV12</stp>
        <stp>MC FP Equity</stp>
        <stp>CRNCY</stp>
        <stp>[Crispin Spreadsheet.xlsx]Portfolio!R105C4</stp>
        <tr r="D105" s="2"/>
      </tp>
      <tp t="s">
        <v>GBp</v>
        <stp/>
        <stp>##V3_BDPV12</stp>
        <stp>INTU LN Equity</stp>
        <stp>CRNCY</stp>
        <stp>[Crispin Spreadsheet.xlsx]Portfolio!R482C4</stp>
        <tr r="D482" s="2"/>
      </tp>
      <tp t="s">
        <v>USD</v>
        <stp/>
        <stp>##V3_BDPV12</stp>
        <stp>LULU US Equity</stp>
        <stp>CRNCY</stp>
        <stp>[Crispin Spreadsheet.xlsx]Portfolio!R657C4</stp>
        <tr r="D657" s="2"/>
      </tp>
      <tp t="s">
        <v>EUR</v>
        <stp/>
        <stp>##V3_BDPV12</stp>
        <stp>CERV IM Equity</stp>
        <stp>CRNCY</stp>
        <stp>[Crispin Spreadsheet.xlsx]Portfolio!R218C4</stp>
        <tr r="D218" s="2"/>
      </tp>
      <tp t="s">
        <v>GBp</v>
        <stp/>
        <stp>##V3_BDPV12</stp>
        <stp>LGEN LN Equity</stp>
        <stp>CRNCY</stp>
        <stp>[Crispin Spreadsheet.xlsx]Portfolio!R497C4</stp>
        <tr r="D497" s="2"/>
      </tp>
      <tp t="s">
        <v>EUR</v>
        <stp/>
        <stp>##V3_BDPV12</stp>
        <stp>HLAG GY Equity</stp>
        <stp>CRNCY</stp>
        <stp>[Crispin Spreadsheet.xlsx]Portfolio!R153C4</stp>
        <tr r="D153" s="2"/>
      </tp>
      <tp>
        <v>1</v>
        <stp/>
        <stp>##V3_BDPV12</stp>
        <stp>EURCHF Curncy</stp>
        <stp>QUOTE_FACTOR</stp>
        <stp>[Crispin Spreadsheet.xlsx]Portfolio!R732C12</stp>
        <tr r="L732" s="2"/>
      </tp>
      <tp>
        <v>1</v>
        <stp/>
        <stp>##V3_BDPV12</stp>
        <stp>EURCHF Curncy</stp>
        <stp>QUOTE_FACTOR</stp>
        <stp>[Crispin Spreadsheet.xlsx]Portfolio!R773C12</stp>
        <tr r="L773" s="2"/>
      </tp>
      <tp>
        <v>1</v>
        <stp/>
        <stp>##V3_BDPV12</stp>
        <stp>EURCHF Curncy</stp>
        <stp>QUOTE_FACTOR</stp>
        <stp>[Crispin Spreadsheet.xlsx]Portfolio!R761C12</stp>
        <tr r="L761" s="2"/>
      </tp>
      <tp t="s">
        <v>CHF</v>
        <stp/>
        <stp>##V3_BDPV12</stp>
        <stp>BAER SW Equity</stp>
        <stp>CRNCY</stp>
        <stp>[Crispin Spreadsheet.xlsx]Portfolio!R379C4</stp>
        <tr r="D379" s="2"/>
      </tp>
      <tp t="s">
        <v>USD</v>
        <stp/>
        <stp>##V3_BDPV12</stp>
        <stp>JM SP Equity</stp>
        <stp>CRNCY</stp>
        <stp>[Crispin Spreadsheet.xlsx]Portfolio!R325C4</stp>
        <tr r="D325" s="2"/>
      </tp>
      <tp t="s">
        <v>USD</v>
        <stp/>
        <stp>##V3_BDPV12</stp>
        <stp>NFLX US Equity</stp>
        <stp>CRNCY</stp>
        <stp>[Crispin Spreadsheet.xlsx]Portfolio!R665C4</stp>
        <tr r="D665" s="2"/>
      </tp>
      <tp>
        <v>1</v>
        <stp/>
        <stp>##V3_BDPV12</stp>
        <stp>EURCHF Curncy</stp>
        <stp>QUOTE_FACTOR</stp>
        <stp>[Crispin Spreadsheet.xlsx]Portfolio!R390C12</stp>
        <tr r="L390" s="2"/>
      </tp>
      <tp>
        <v>1</v>
        <stp/>
        <stp>##V3_BDPV12</stp>
        <stp>EURCHF Curncy</stp>
        <stp>QUOTE_FACTOR</stp>
        <stp>[Crispin Spreadsheet.xlsx]Portfolio!R391C12</stp>
        <tr r="L391" s="2"/>
      </tp>
      <tp>
        <v>1</v>
        <stp/>
        <stp>##V3_BDPV12</stp>
        <stp>EURCHF Curncy</stp>
        <stp>QUOTE_FACTOR</stp>
        <stp>[Crispin Spreadsheet.xlsx]Portfolio!R380C12</stp>
        <tr r="L380" s="2"/>
      </tp>
      <tp>
        <v>1</v>
        <stp/>
        <stp>##V3_BDPV12</stp>
        <stp>EURCHF Curncy</stp>
        <stp>QUOTE_FACTOR</stp>
        <stp>[Crispin Spreadsheet.xlsx]Portfolio!R381C12</stp>
        <tr r="L381" s="2"/>
      </tp>
      <tp>
        <v>1</v>
        <stp/>
        <stp>##V3_BDPV12</stp>
        <stp>EURCHF Curncy</stp>
        <stp>QUOTE_FACTOR</stp>
        <stp>[Crispin Spreadsheet.xlsx]Portfolio!R382C12</stp>
        <tr r="L382" s="2"/>
      </tp>
      <tp>
        <v>1</v>
        <stp/>
        <stp>##V3_BDPV12</stp>
        <stp>EURCHF Curncy</stp>
        <stp>QUOTE_FACTOR</stp>
        <stp>[Crispin Spreadsheet.xlsx]Portfolio!R383C12</stp>
        <tr r="L383" s="2"/>
      </tp>
      <tp>
        <v>1</v>
        <stp/>
        <stp>##V3_BDPV12</stp>
        <stp>EURCHF Curncy</stp>
        <stp>QUOTE_FACTOR</stp>
        <stp>[Crispin Spreadsheet.xlsx]Portfolio!R384C12</stp>
        <tr r="L384" s="2"/>
      </tp>
      <tp>
        <v>1</v>
        <stp/>
        <stp>##V3_BDPV12</stp>
        <stp>EURCHF Curncy</stp>
        <stp>QUOTE_FACTOR</stp>
        <stp>[Crispin Spreadsheet.xlsx]Portfolio!R385C12</stp>
        <tr r="L385" s="2"/>
      </tp>
      <tp>
        <v>1</v>
        <stp/>
        <stp>##V3_BDPV12</stp>
        <stp>EURCHF Curncy</stp>
        <stp>QUOTE_FACTOR</stp>
        <stp>[Crispin Spreadsheet.xlsx]Portfolio!R386C12</stp>
        <tr r="L386" s="2"/>
      </tp>
      <tp>
        <v>1</v>
        <stp/>
        <stp>##V3_BDPV12</stp>
        <stp>EURCHF Curncy</stp>
        <stp>QUOTE_FACTOR</stp>
        <stp>[Crispin Spreadsheet.xlsx]Portfolio!R387C12</stp>
        <tr r="L387" s="2"/>
      </tp>
      <tp>
        <v>1</v>
        <stp/>
        <stp>##V3_BDPV12</stp>
        <stp>EURCHF Curncy</stp>
        <stp>QUOTE_FACTOR</stp>
        <stp>[Crispin Spreadsheet.xlsx]Portfolio!R388C12</stp>
        <tr r="L388" s="2"/>
      </tp>
      <tp>
        <v>1</v>
        <stp/>
        <stp>##V3_BDPV12</stp>
        <stp>EURCHF Curncy</stp>
        <stp>QUOTE_FACTOR</stp>
        <stp>[Crispin Spreadsheet.xlsx]Portfolio!R389C12</stp>
        <tr r="L389" s="2"/>
      </tp>
      <tp>
        <v>1</v>
        <stp/>
        <stp>##V3_BDPV12</stp>
        <stp>EURCHF Curncy</stp>
        <stp>QUOTE_FACTOR</stp>
        <stp>[Crispin Spreadsheet.xlsx]Portfolio!R372C12</stp>
        <tr r="L372" s="2"/>
      </tp>
      <tp>
        <v>1</v>
        <stp/>
        <stp>##V3_BDPV12</stp>
        <stp>EURCHF Curncy</stp>
        <stp>QUOTE_FACTOR</stp>
        <stp>[Crispin Spreadsheet.xlsx]Portfolio!R373C12</stp>
        <tr r="L373" s="2"/>
      </tp>
      <tp>
        <v>1</v>
        <stp/>
        <stp>##V3_BDPV12</stp>
        <stp>EURCHF Curncy</stp>
        <stp>QUOTE_FACTOR</stp>
        <stp>[Crispin Spreadsheet.xlsx]Portfolio!R374C12</stp>
        <tr r="L374" s="2"/>
      </tp>
      <tp>
        <v>1</v>
        <stp/>
        <stp>##V3_BDPV12</stp>
        <stp>EURCHF Curncy</stp>
        <stp>QUOTE_FACTOR</stp>
        <stp>[Crispin Spreadsheet.xlsx]Portfolio!R375C12</stp>
        <tr r="L375" s="2"/>
      </tp>
      <tp>
        <v>1</v>
        <stp/>
        <stp>##V3_BDPV12</stp>
        <stp>EURCHF Curncy</stp>
        <stp>QUOTE_FACTOR</stp>
        <stp>[Crispin Spreadsheet.xlsx]Portfolio!R376C12</stp>
        <tr r="L376" s="2"/>
      </tp>
      <tp>
        <v>1</v>
        <stp/>
        <stp>##V3_BDPV12</stp>
        <stp>EURCHF Curncy</stp>
        <stp>QUOTE_FACTOR</stp>
        <stp>[Crispin Spreadsheet.xlsx]Portfolio!R377C12</stp>
        <tr r="L377" s="2"/>
      </tp>
      <tp>
        <v>1</v>
        <stp/>
        <stp>##V3_BDPV12</stp>
        <stp>EURCHF Curncy</stp>
        <stp>QUOTE_FACTOR</stp>
        <stp>[Crispin Spreadsheet.xlsx]Portfolio!R378C12</stp>
        <tr r="L378" s="2"/>
      </tp>
      <tp>
        <v>1</v>
        <stp/>
        <stp>##V3_BDPV12</stp>
        <stp>EURCHF Curncy</stp>
        <stp>QUOTE_FACTOR</stp>
        <stp>[Crispin Spreadsheet.xlsx]Portfolio!R379C12</stp>
        <tr r="L379" s="2"/>
      </tp>
      <tp t="s">
        <v>EUR</v>
        <stp/>
        <stp>##V3_BDPV12</stp>
        <stp>BBVA SQ Equity</stp>
        <stp>CRNCY</stp>
        <stp>[Crispin Spreadsheet.xlsx]Portfolio!R339C4</stp>
        <tr r="D339" s="2"/>
      </tp>
      <tp t="s">
        <v>USD</v>
        <stp/>
        <stp>##V3_BDPV12</stp>
        <stp>CHTR US Equity</stp>
        <stp>CRNCY</stp>
        <stp>[Crispin Spreadsheet.xlsx]Portfolio!R608C4</stp>
        <tr r="D608" s="2"/>
      </tp>
      <tp t="s">
        <v>CHF</v>
        <stp/>
        <stp>##V3_BDPV12</stp>
        <stp>KNIN SW Equity</stp>
        <stp>CRNCY</stp>
        <stp>[Crispin Spreadsheet.xlsx]Portfolio!R380C4</stp>
        <tr r="D380" s="2"/>
      </tp>
      <tp>
        <v>120</v>
        <stp/>
        <stp>##V3_BDPV12</stp>
        <stp>IMM LN Equity</stp>
        <stp>LAST_PRICE</stp>
        <stp>[Crispin Spreadsheet.xlsx]Portfolio!R474C7</stp>
        <tr r="G474" s="2"/>
      </tp>
      <tp>
        <v>66.3</v>
        <stp/>
        <stp>##V3_BDPV12</stp>
        <stp>LMI LN Equity</stp>
        <stp>LAST_PRICE</stp>
        <stp>[Crispin Spreadsheet.xlsx]Portfolio!R501C7</stp>
        <tr r="G501" s="2"/>
      </tp>
      <tp>
        <v>69.599999999999994</v>
        <stp/>
        <stp>##V3_BDPV12</stp>
        <stp>HDG NA Equity</stp>
        <stp>LAST_PRICE</stp>
        <stp>[Crispin Spreadsheet.xlsx]Portfolio!R297C7</stp>
        <tr r="G297" s="2"/>
      </tp>
      <tp>
        <v>173.5</v>
        <stp/>
        <stp>##V3_BDPV12</stp>
        <stp>OBD LN Equity</stp>
        <stp>LAST_PRICE</stp>
        <stp>[Crispin Spreadsheet.xlsx]Portfolio!R512C7</stp>
        <tr r="G512" s="2"/>
      </tp>
      <tp>
        <v>5.4909999999999997</v>
        <stp/>
        <stp>##V3_BDPV12</stp>
        <stp>SAN SQ Equity</stp>
        <stp>LAST_PRICE</stp>
        <stp>[Crispin Spreadsheet.xlsx]Portfolio!R341C7</stp>
        <tr r="G341" s="2"/>
      </tp>
      <tp>
        <v>286.01</v>
        <stp/>
        <stp>##V3_BDPV12</stp>
        <stp>TDG US Equity</stp>
        <stp>LAST_PRICE</stp>
        <stp>[Crispin Spreadsheet.xlsx]Portfolio!R690C7</stp>
        <tr r="G690" s="2"/>
      </tp>
      <tp>
        <v>10.82</v>
        <stp/>
        <stp>##V3_BDPV12</stp>
        <stp>EDF FP Equity</stp>
        <stp>LAST_PRICE</stp>
        <stp>[Crispin Spreadsheet.xlsx]Portfolio!R742C7</stp>
        <tr r="G742" s="2"/>
      </tp>
      <tp>
        <v>32.299999999999997</v>
        <stp/>
        <stp>##V3_BDPV12</stp>
        <stp>ITM LN Equity</stp>
        <stp>LAST_PRICE</stp>
        <stp>[Crispin Spreadsheet.xlsx]Portfolio!R484C7</stp>
        <tr r="G484" s="2"/>
      </tp>
      <tp>
        <v>12.318</v>
        <stp/>
        <stp>##V3_BDPV12</stp>
        <stp>CBK GY Equity</stp>
        <stp>LAST_PRICE</stp>
        <stp>[Crispin Spreadsheet.xlsx]Portfolio!R145C7</stp>
        <tr r="G145" s="2"/>
      </tp>
      <tp>
        <v>87.92</v>
        <stp/>
        <stp>##V3_BDPV12</stp>
        <stp>WMT US Equity</stp>
        <stp>LAST_PRICE</stp>
        <stp>[Crispin Spreadsheet.xlsx]Portfolio!R783C7</stp>
        <tr r="G783" s="2"/>
      </tp>
      <tp>
        <v>45.84</v>
        <stp/>
        <stp>##V3_BDPV12</stp>
        <stp>GLE FP Equity</stp>
        <stp>LAST_PRICE</stp>
        <stp>[Crispin Spreadsheet.xlsx]Portfolio!R120C7</stp>
        <tr r="G120" s="2"/>
      </tp>
      <tp>
        <v>33.76</v>
        <stp/>
        <stp>##V3_BDPV12</stp>
        <stp>FRO NO Equity</stp>
        <stp>LAST_PRICE</stp>
        <stp>[Crispin Spreadsheet.xlsx]Portfolio!R309C7</stp>
        <tr r="G309" s="2"/>
      </tp>
      <tp>
        <v>90.5</v>
        <stp/>
        <stp>##V3_BDPV12</stp>
        <stp>ABI BB Equity</stp>
        <stp>PX_YEST_CLOSE</stp>
        <stp>[Crispin Spreadsheet.xlsx]Portfolio!R31C6</stp>
        <tr r="F31" s="2"/>
      </tp>
      <tp>
        <v>4.7530000000000001</v>
        <stp/>
        <stp>##V3_BDPV12</stp>
        <stp>NOKIA FH Equity</stp>
        <stp>PX_YEST_CLOSE</stp>
        <stp>[Crispin Spreadsheet.xlsx]Portfolio!R69C6</stp>
        <tr r="F69" s="2"/>
      </tp>
      <tp>
        <v>114.5</v>
        <stp/>
        <stp>##V3_BDPV12</stp>
        <stp>AMBUB DC Equity</stp>
        <stp>PX_YEST_CLOSE</stp>
        <stp>[Crispin Spreadsheet.xlsx]Portfolio!R730C6</stp>
        <tr r="F730" s="2"/>
      </tp>
      <tp>
        <v>23.08</v>
        <stp/>
        <stp>##V3_BDPV12</stp>
        <stp>ABBN SW Equity</stp>
        <stp>LAST_PRICE</stp>
        <stp>[Crispin Spreadsheet.xlsx]Portfolio!R373C7</stp>
        <tr r="G373" s="2"/>
      </tp>
      <tp>
        <v>121.83</v>
        <stp/>
        <stp>##V3_BDPV12</stp>
        <stp>SAFM US Equity</stp>
        <stp>LAST_PRICE</stp>
        <stp>[Crispin Spreadsheet.xlsx]Portfolio!R766C7</stp>
        <tr r="G766" s="2"/>
      </tp>
      <tp>
        <v>68.16</v>
        <stp/>
        <stp>##V3_BDPV12</stp>
        <stp>PCAR US Equity</stp>
        <stp>LAST_PRICE</stp>
        <stp>[Crispin Spreadsheet.xlsx]Portfolio!R674C7</stp>
        <tr r="G674" s="2"/>
      </tp>
      <tp>
        <v>2196</v>
        <stp/>
        <stp>##V3_BDPV12</stp>
        <stp>GIVN SW Equity</stp>
        <stp>LAST_PRICE</stp>
        <stp>[Crispin Spreadsheet.xlsx]Portfolio!R378C7</stp>
        <tr r="G378" s="2"/>
      </tp>
      <tp t="s">
        <v>EUR</v>
        <stp/>
        <stp>##V3_BDPV12</stp>
        <stp>OR FP Equity</stp>
        <stp>CRNCY</stp>
        <stp>[Crispin Spreadsheet.xlsx]Portfolio!R104C4</stp>
        <tr r="D104" s="2"/>
      </tp>
      <tp t="s">
        <v>EUR</v>
        <stp/>
        <stp>##V3_BDPV12</stp>
        <stp>HO FP Equity</stp>
        <stp>CRNCY</stp>
        <stp>[Crispin Spreadsheet.xlsx]Portfolio!R124C4</stp>
        <tr r="D124" s="2"/>
      </tp>
      <tp t="s">
        <v>USD</v>
        <stp/>
        <stp>##V3_BDPV12</stp>
        <stp>CRUS US Equity</stp>
        <stp>CRNCY</stp>
        <stp>[Crispin Spreadsheet.xlsx]Portfolio!R739C4</stp>
        <tr r="D739" s="2"/>
      </tp>
      <tp t="s">
        <v>EUR</v>
        <stp/>
        <stp>##V3_BDPV12</stp>
        <stp>CNHI IM Equity</stp>
        <stp>CRNCY</stp>
        <stp>[Crispin Spreadsheet.xlsx]Portfolio!R219C4</stp>
        <tr r="D219" s="2"/>
      </tp>
      <tp t="s">
        <v>GBp</v>
        <stp/>
        <stp>##V3_BDPV12</stp>
        <stp>INVP LN Equity</stp>
        <stp>CRNCY</stp>
        <stp>[Crispin Spreadsheet.xlsx]Portfolio!R483C4</stp>
        <tr r="D483" s="2"/>
      </tp>
      <tp>
        <v>1960</v>
        <stp/>
        <stp>##V3_BDPV12</stp>
        <stp>WEIR LN Equity</stp>
        <stp>PX_YEST_CLOSE</stp>
        <stp>[Crispin Spreadsheet.xlsx]Portfolio!R568C6</stp>
        <tr r="F568" s="2"/>
      </tp>
      <tp t="s">
        <v>GBp</v>
        <stp/>
        <stp>##V3_BDPV12</stp>
        <stp>JMAT LN Equity</stp>
        <stp>CRNCY</stp>
        <stp>[Crispin Spreadsheet.xlsx]Portfolio!R490C4</stp>
        <tr r="D490" s="2"/>
      </tp>
      <tp>
        <v>1</v>
        <stp/>
        <stp>##V3_BDPV12</stp>
        <stp>EURBRL Curncy</stp>
        <stp>QUOTE_FACTOR</stp>
        <stp>[Crispin Spreadsheet.xlsx]Portfolio!R769C12</stp>
        <tr r="L769" s="2"/>
      </tp>
      <tp>
        <v>72.569999999999993</v>
        <stp/>
        <stp>##V3_BDPV12</stp>
        <stp>VSAT US Equity</stp>
        <stp>PX_YEST_CLOSE</stp>
        <stp>[Crispin Spreadsheet.xlsx]Portfolio!R699C6</stp>
        <tr r="F699" s="2"/>
      </tp>
      <tp t="s">
        <v>USD</v>
        <stp/>
        <stp>##V3_BDPV12</stp>
        <stp>MXIM US Equity</stp>
        <stp>CRNCY</stp>
        <stp>[Crispin Spreadsheet.xlsx]Portfolio!R757C4</stp>
        <tr r="D757" s="2"/>
      </tp>
      <tp>
        <v>18.315000000000001</v>
        <stp/>
        <stp>##V3_BDPV12</stp>
        <stp>FORTUM FH Equity</stp>
        <stp>LAST_PRICE</stp>
        <stp>[Crispin Spreadsheet.xlsx]Portfolio!R65C7</stp>
        <tr r="G65" s="2"/>
      </tp>
      <tp t="s">
        <v>USD</v>
        <stp/>
        <stp>##V3_BDPV12</stp>
        <stp>UA US Equity</stp>
        <stp>CRNCY</stp>
        <stp>[Crispin Spreadsheet.xlsx]Portfolio!R694C4</stp>
        <tr r="D694" s="2"/>
      </tp>
      <tp t="s">
        <v>USD</v>
        <stp/>
        <stp>##V3_BDPV12</stp>
        <stp>BA US Equity</stp>
        <stp>CRNCY</stp>
        <stp>[Crispin Spreadsheet.xlsx]Portfolio!R604C4</stp>
        <tr r="D604" s="2"/>
      </tp>
      <tp t="s">
        <v>USD</v>
        <stp/>
        <stp>##V3_BDPV12</stp>
        <stp>GM US Equity</stp>
        <stp>CRNCY</stp>
        <stp>[Crispin Spreadsheet.xlsx]Portfolio!R634C4</stp>
        <tr r="D634" s="2"/>
      </tp>
      <tp t="s">
        <v>CHF</v>
        <stp/>
        <stp>##V3_BDPV12</stp>
        <stp>NOVN SW Equity</stp>
        <stp>CRNCY</stp>
        <stp>[Crispin Spreadsheet.xlsx]Portfolio!R384C4</stp>
        <tr r="D384" s="2"/>
      </tp>
      <tp>
        <v>266.33999999999997</v>
        <stp/>
        <stp>##V3_BDPV12</stp>
        <stp>GS US Equity</stp>
        <stp>LAST_PRICE</stp>
        <stp>[Crispin Spreadsheet.xlsx]Portfolio!R637C7</stp>
        <tr r="G637" s="2"/>
      </tp>
      <tp>
        <v>71.319999999999993</v>
        <stp/>
        <stp>##V3_BDPV12</stp>
        <stp>STI US Equity</stp>
        <stp>LAST_PRICE</stp>
        <stp>[Crispin Spreadsheet.xlsx]Portfolio!R686C7</stp>
        <tr r="G686" s="2"/>
      </tp>
      <tp>
        <v>51.48</v>
        <stp/>
        <stp>##V3_BDPV12</stp>
        <stp>NHY NO Equity</stp>
        <stp>LAST_PRICE</stp>
        <stp>[Crispin Spreadsheet.xlsx]Portfolio!R310C7</stp>
        <tr r="G310" s="2"/>
      </tp>
      <tp>
        <v>191.9</v>
        <stp/>
        <stp>##V3_BDPV12</stp>
        <stp>HAS LN Equity</stp>
        <stp>LAST_PRICE</stp>
        <stp>[Crispin Spreadsheet.xlsx]Portfolio!R464C7</stp>
        <tr r="G464" s="2"/>
      </tp>
      <tp>
        <v>106.71</v>
        <stp/>
        <stp>##V3_BDPV12</stp>
        <stp>USDJPY Curncy</stp>
        <stp>LAST_PRICE</stp>
        <stp>[Crispin Spreadsheet.xlsx]Portfolio!R721C7</stp>
        <tr r="G721" s="2"/>
      </tp>
      <tp>
        <v>1.6719999999999999</v>
        <stp/>
        <stp>##V3_BDPV12</stp>
        <stp>SAB SQ Equity</stp>
        <stp>LAST_PRICE</stp>
        <stp>[Crispin Spreadsheet.xlsx]Portfolio!R340C7</stp>
        <tr r="G340" s="2"/>
      </tp>
      <tp>
        <v>1592.5</v>
        <stp/>
        <stp>##V3_BDPV12</stp>
        <stp>EZJ LN Equity</stp>
        <stp>LAST_PRICE</stp>
        <stp>[Crispin Spreadsheet.xlsx]Portfolio!R449C7</stp>
        <tr r="G449" s="2"/>
      </tp>
      <tp>
        <v>154.19999999999999</v>
        <stp/>
        <stp>##V3_BDPV12</stp>
        <stp>ITV LN Equity</stp>
        <stp>LAST_PRICE</stp>
        <stp>[Crispin Spreadsheet.xlsx]Portfolio!R485C7</stp>
        <tr r="G485" s="2"/>
      </tp>
      <tp>
        <v>158.78</v>
        <stp/>
        <stp>##V3_BDPV12</stp>
        <stp>WHR US Equity</stp>
        <stp>LAST_PRICE</stp>
        <stp>[Crispin Spreadsheet.xlsx]Portfolio!R702C7</stp>
        <tr r="G702" s="2"/>
      </tp>
      <tp>
        <v>0.04</v>
        <stp/>
        <stp>##V3_BDPV12</stp>
        <stp>AB1 GY Equity</stp>
        <stp>LAST_PRICE</stp>
        <stp>[Crispin Spreadsheet.xlsx]Portfolio!R136C7</stp>
        <tr r="G136" s="2"/>
      </tp>
      <tp>
        <v>28.04</v>
        <stp/>
        <stp>##V3_BDPV12</stp>
        <stp>UOB SP Equity</stp>
        <stp>LAST_PRICE</stp>
        <stp>[Crispin Spreadsheet.xlsx]Portfolio!R326C7</stp>
        <tr r="G326" s="2"/>
      </tp>
      <tp>
        <v>281.39999999999998</v>
        <stp/>
        <stp>##V3_BDPV12</stp>
        <stp>DRX LN Equity</stp>
        <stp>LAST_PRICE</stp>
        <stp>[Crispin Spreadsheet.xlsx]Portfolio!R448C7</stp>
        <tr r="G448" s="2"/>
      </tp>
      <tp>
        <v>25.46</v>
        <stp/>
        <stp>##V3_BDPV12</stp>
        <stp>METSO FH Equity</stp>
        <stp>PX_YEST_CLOSE</stp>
        <stp>[Crispin Spreadsheet.xlsx]Portfolio!R67C6</stp>
        <tr r="F67" s="2"/>
      </tp>
      <tp>
        <v>1.88</v>
        <stp/>
        <stp>##V3_BDPV12</stp>
        <stp>ALPHA GA Equity</stp>
        <stp>PX_YEST_CLOSE</stp>
        <stp>[Crispin Spreadsheet.xlsx]Portfolio!R182C6</stp>
        <tr r="F182" s="2"/>
      </tp>
      <tp t="s">
        <v>AUD</v>
        <stp/>
        <stp>##V3_BDPV12</stp>
        <stp>MQG AU Equity</stp>
        <stp>CRNCY</stp>
        <stp>[Crispin Spreadsheet.xlsx]Portfolio!R15C4</stp>
        <tr r="D15" s="2"/>
      </tp>
      <tp t="s">
        <v>EUR</v>
        <stp/>
        <stp>##V3_BDPV12</stp>
        <stp>WIE AV Equity</stp>
        <stp>CRNCY</stp>
        <stp>[Crispin Spreadsheet.xlsx]Portfolio!R27C4</stp>
        <tr r="D27" s="2"/>
      </tp>
      <tp>
        <v>88.38</v>
        <stp/>
        <stp>##V3_BDPV12</stp>
        <stp>EKTAB SS Equity</stp>
        <stp>PX_YEST_CLOSE</stp>
        <stp>[Crispin Spreadsheet.xlsx]Portfolio!R355C6</stp>
        <tr r="F355" s="2"/>
      </tp>
      <tp>
        <v>683</v>
        <stp/>
        <stp>##V3_BDPV12</stp>
        <stp>PGHN SW Equity</stp>
        <stp>LAST_PRICE</stp>
        <stp>[Crispin Spreadsheet.xlsx]Portfolio!R385C7</stp>
        <tr r="G385" s="2"/>
      </tp>
      <tp>
        <v>187.65</v>
        <stp/>
        <stp>##V3_BDPV12</stp>
        <stp>PANW US Equity</stp>
        <stp>LAST_PRICE</stp>
        <stp>[Crispin Spreadsheet.xlsx]Portfolio!R675C7</stp>
        <tr r="G675" s="2"/>
      </tp>
      <tp>
        <v>55.91</v>
        <stp/>
        <stp>##V3_BDPV12</stp>
        <stp>SCHW US Equity</stp>
        <stp>LAST_PRICE</stp>
        <stp>[Crispin Spreadsheet.xlsx]Portfolio!R607C7</stp>
        <tr r="G607" s="2"/>
      </tp>
      <tp>
        <v>17.32</v>
        <stp/>
        <stp>##V3_BDPV12</stp>
        <stp>UBSG SW Equity</stp>
        <stp>LAST_PRICE</stp>
        <stp>[Crispin Spreadsheet.xlsx]Portfolio!R390C7</stp>
        <tr r="G390" s="2"/>
      </tp>
      <tp t="s">
        <v>EUR</v>
        <stp/>
        <stp>##V3_BDPV12</stp>
        <stp>SK FP Equity</stp>
        <stp>CRNCY</stp>
        <stp>[Crispin Spreadsheet.xlsx]Portfolio!R117C4</stp>
        <tr r="D117" s="2"/>
      </tp>
      <tp t="s">
        <v>EUR</v>
        <stp/>
        <stp>##V3_BDPV12</stp>
        <stp>FR FP Equity</stp>
        <stp>CRNCY</stp>
        <stp>[Crispin Spreadsheet.xlsx]Portfolio!R127C4</stp>
        <tr r="D127" s="2"/>
      </tp>
      <tp t="s">
        <v>USD</v>
        <stp/>
        <stp>##V3_BDPV12</stp>
        <stp>AVGO US Equity</stp>
        <stp>CRNCY</stp>
        <stp>[Crispin Spreadsheet.xlsx]Portfolio!R738C4</stp>
        <tr r="D738" s="2"/>
      </tp>
      <tp>
        <v>332.3</v>
        <stp/>
        <stp>##V3_BDPV12</stp>
        <stp>TSLA US Equity</stp>
        <stp>PX_YEST_CLOSE</stp>
        <stp>[Crispin Spreadsheet.xlsx]Portfolio!R688C6</stp>
        <tr r="F688" s="2"/>
      </tp>
      <tp>
        <v>1</v>
        <stp/>
        <stp>##V3_BDPV12</stp>
        <stp>EURAUD Curncy</stp>
        <stp>QUOTE_FACTOR</stp>
        <stp>[Crispin Spreadsheet.xlsx]Portfolio!R716C12</stp>
        <tr r="L716" s="2"/>
      </tp>
      <tp t="s">
        <v>USD</v>
        <stp/>
        <stp>##V3_BDPV12</stp>
        <stp>GS US Equity</stp>
        <stp>CRNCY</stp>
        <stp>[Crispin Spreadsheet.xlsx]Portfolio!R637C4</stp>
        <tr r="D637" s="2"/>
      </tp>
      <tp t="s">
        <v>USD</v>
        <stp/>
        <stp>##V3_BDPV12</stp>
        <stp>NLSN US Equity</stp>
        <stp>CRNCY</stp>
        <stp>[Crispin Spreadsheet.xlsx]Portfolio!R667C4</stp>
        <tr r="D667" s="2"/>
      </tp>
      <tp>
        <v>2587.5</v>
        <stp/>
        <stp>##V3_BDPV12</stp>
        <stp>IMB LN Equity</stp>
        <stp>LAST_PRICE</stp>
        <stp>[Crispin Spreadsheet.xlsx]Portfolio!R476C7</stp>
        <tr r="G476" s="2"/>
      </tp>
      <tp>
        <v>348.73</v>
        <stp/>
        <stp>##V3_BDPV12</stp>
        <stp>BA US Equity</stp>
        <stp>LAST_PRICE</stp>
        <stp>[Crispin Spreadsheet.xlsx]Portfolio!R604C7</stp>
        <tr r="G604" s="2"/>
      </tp>
      <tp>
        <v>37.840000000000003</v>
        <stp/>
        <stp>##V3_BDPV12</stp>
        <stp>GM US Equity</stp>
        <stp>LAST_PRICE</stp>
        <stp>[Crispin Spreadsheet.xlsx]Portfolio!R634C7</stp>
        <tr r="G634" s="2"/>
      </tp>
      <tp>
        <v>422.2</v>
        <stp/>
        <stp>##V3_BDPV12</stp>
        <stp>GKN LN Equity</stp>
        <stp>LAST_PRICE</stp>
        <stp>[Crispin Spreadsheet.xlsx]Portfolio!R458C7</stp>
        <tr r="G458" s="2"/>
      </tp>
      <tp>
        <v>352</v>
        <stp/>
        <stp>##V3_BDPV12</stp>
        <stp>KGF LN Equity</stp>
        <stp>LAST_PRICE</stp>
        <stp>[Crispin Spreadsheet.xlsx]Portfolio!R494C7</stp>
        <tr r="G494" s="2"/>
      </tp>
      <tp>
        <v>106.71</v>
        <stp/>
        <stp>##V3_BDPV12</stp>
        <stp>USDJPY Curncy</stp>
        <stp>LAST_PRICE</stp>
        <stp>[Crispin Spreadsheet.xlsx]Portfolio!R802C7</stp>
        <tr r="G802" s="2"/>
      </tp>
      <tp>
        <v>27.52</v>
        <stp/>
        <stp>##V3_BDPV12</stp>
        <stp>LHA GY Equity</stp>
        <stp>LAST_PRICE</stp>
        <stp>[Crispin Spreadsheet.xlsx]Portfolio!R148C7</stp>
        <tr r="G148" s="2"/>
      </tp>
      <tp>
        <v>14.27</v>
        <stp/>
        <stp>##V3_BDPV12</stp>
        <stp>PBR US Equity</stp>
        <stp>LAST_PRICE</stp>
        <stp>[Crispin Spreadsheet.xlsx]Portfolio!R676C7</stp>
        <tr r="G676" s="2"/>
      </tp>
      <tp>
        <v>11430</v>
        <stp/>
        <stp>##V3_BDPV12</stp>
        <stp>OTP HB Equity</stp>
        <stp>LAST_PRICE</stp>
        <stp>[Crispin Spreadsheet.xlsx]Portfolio!R204C7</stp>
        <tr r="G204" s="2"/>
      </tp>
      <tp>
        <v>16.451899999999998</v>
        <stp/>
        <stp>##V3_BDPV12</stp>
        <stp>GBPZAR Curncy</stp>
        <stp>LAST_PRICE</stp>
        <stp>[Crispin Spreadsheet.xlsx]Portfolio!R801C7</stp>
        <tr r="G801" s="2"/>
      </tp>
      <tp>
        <v>15.29</v>
        <stp/>
        <stp>##V3_BDPV12</stp>
        <stp>UA US Equity</stp>
        <stp>LAST_PRICE</stp>
        <stp>[Crispin Spreadsheet.xlsx]Portfolio!R694C7</stp>
        <tr r="G694" s="2"/>
      </tp>
      <tp>
        <v>56.72</v>
        <stp/>
        <stp>##V3_BDPV12</stp>
        <stp>WFC US Equity</stp>
        <stp>LAST_PRICE</stp>
        <stp>[Crispin Spreadsheet.xlsx]Portfolio!R701C7</stp>
        <tr r="G701" s="2"/>
      </tp>
      <tp>
        <v>224.9</v>
        <stp/>
        <stp>##V3_BDPV12</stp>
        <stp>MRW LN Equity</stp>
        <stp>LAST_PRICE</stp>
        <stp>[Crispin Spreadsheet.xlsx]Portfolio!R582C7</stp>
        <tr r="G582" s="2"/>
      </tp>
      <tp>
        <v>175.65</v>
        <stp/>
        <stp>##V3_BDPV12</stp>
        <stp>ADS GY Equity</stp>
        <stp>LAST_PRICE</stp>
        <stp>[Crispin Spreadsheet.xlsx]Portfolio!R135C7</stp>
        <tr r="G135" s="2"/>
      </tp>
      <tp t="s">
        <v>SEK</v>
        <stp/>
        <stp>##V3_BDPV12</stp>
        <stp>ERICB SS Equity</stp>
        <stp>CRNCY</stp>
        <stp>[Crispin Spreadsheet.xlsx]Portfolio!R368C4</stp>
        <tr r="D368" s="2"/>
      </tp>
      <tp>
        <v>229.8</v>
        <stp/>
        <stp>##V3_BDPV12</stp>
        <stp>WDH DC Equity</stp>
        <stp>PX_YEST_CLOSE</stp>
        <stp>[Crispin Spreadsheet.xlsx]Portfolio!R62C6</stp>
        <tr r="F62" s="2"/>
      </tp>
      <tp>
        <v>49.72</v>
        <stp/>
        <stp>##V3_BDPV12</stp>
        <stp>TDC DC Equity</stp>
        <stp>PX_YEST_CLOSE</stp>
        <stp>[Crispin Spreadsheet.xlsx]Portfolio!R59C6</stp>
        <tr r="F59" s="2"/>
      </tp>
      <tp>
        <v>509.6</v>
        <stp/>
        <stp>##V3_BDPV12</stp>
        <stp>COLOB DC Equity</stp>
        <stp>PX_YEST_CLOSE</stp>
        <stp>[Crispin Spreadsheet.xlsx]Portfolio!R55C6</stp>
        <tr r="F55" s="2"/>
      </tp>
      <tp>
        <v>302.7</v>
        <stp/>
        <stp>##V3_BDPV12</stp>
        <stp>NOVOB DC Equity</stp>
        <stp>PX_YEST_CLOSE</stp>
        <stp>[Crispin Spreadsheet.xlsx]Portfolio!R58C6</stp>
        <tr r="F58" s="2"/>
      </tp>
      <tp>
        <v>66.650000000000006</v>
        <stp/>
        <stp>##V3_BDPV12</stp>
        <stp>LAMR US Equity</stp>
        <stp>LAST_PRICE</stp>
        <stp>[Crispin Spreadsheet.xlsx]Portfolio!R754C7</stp>
        <tr r="G754" s="2"/>
      </tp>
      <tp>
        <v>82.02</v>
        <stp/>
        <stp>##V3_BDPV12</stp>
        <stp>RGLD US Equity</stp>
        <stp>LAST_PRICE</stp>
        <stp>[Crispin Spreadsheet.xlsx]Portfolio!R682C7</stp>
        <tr r="G682" s="2"/>
      </tp>
      <tp>
        <v>149.1</v>
        <stp/>
        <stp>##V3_BDPV12</stp>
        <stp>SAND SS Equity</stp>
        <stp>LAST_PRICE</stp>
        <stp>[Crispin Spreadsheet.xlsx]Portfolio!R362C7</stp>
        <tr r="G362" s="2"/>
      </tp>
      <tp>
        <v>167.85</v>
        <stp/>
        <stp>##V3_BDPV12</stp>
        <stp>SKAB SS Equity</stp>
        <stp>LAST_PRICE</stp>
        <stp>[Crispin Spreadsheet.xlsx]Portfolio!R768C7</stp>
        <tr r="G768" s="2"/>
      </tp>
      <tp>
        <v>3.8959999999999999</v>
        <stp/>
        <stp>##V3_BDPV12</stp>
        <stp>CABK SQ Equity</stp>
        <stp>LAST_PRICE</stp>
        <stp>[Crispin Spreadsheet.xlsx]Portfolio!R342C7</stp>
        <tr r="G342" s="2"/>
      </tp>
      <tp t="s">
        <v>EUR</v>
        <stp/>
        <stp>##V3_BDPV12</stp>
        <stp>KN FP Equity</stp>
        <stp>CRNCY</stp>
        <stp>[Crispin Spreadsheet.xlsx]Portfolio!R106C4</stp>
        <tr r="D106" s="2"/>
      </tp>
      <tp t="s">
        <v>GBp</v>
        <stp/>
        <stp>##V3_BDPV12</stp>
        <stp>IBST LN Equity</stp>
        <stp>CRNCY</stp>
        <stp>[Crispin Spreadsheet.xlsx]Portfolio!R471C4</stp>
        <tr r="D471" s="2"/>
      </tp>
      <tp t="s">
        <v>EUR</v>
        <stp/>
        <stp>##V3_BDPV12</stp>
        <stp>IF IM Equity</stp>
        <stp>CRNCY</stp>
        <stp>[Crispin Spreadsheet.xlsx]Portfolio!R216C4</stp>
        <tr r="D216" s="2"/>
      </tp>
      <tp t="s">
        <v>EUR</v>
        <stp/>
        <stp>##V3_BDPV12</stp>
        <stp>MS IM Equity</stp>
        <stp>CRNCY</stp>
        <stp>[Crispin Spreadsheet.xlsx]Portfolio!R226C4</stp>
        <tr r="D226" s="2"/>
      </tp>
      <tp t="s">
        <v>USD</v>
        <stp/>
        <stp>##V3_BDPV12</stp>
        <stp>LAMR US Equity</stp>
        <stp>CRNCY</stp>
        <stp>[Crispin Spreadsheet.xlsx]Portfolio!R754C4</stp>
        <tr r="D754" s="2"/>
      </tp>
      <tp t="s">
        <v>GBp</v>
        <stp/>
        <stp>##V3_BDPV12</stp>
        <stp>ITRK LN Equity</stp>
        <stp>CRNCY</stp>
        <stp>[Crispin Spreadsheet.xlsx]Portfolio!R481C4</stp>
        <tr r="D481" s="2"/>
      </tp>
      <tp t="s">
        <v>GBp</v>
        <stp/>
        <stp>##V3_BDPV12</stp>
        <stp>JUST LN Equity</stp>
        <stp>CRNCY</stp>
        <stp>[Crispin Spreadsheet.xlsx]Portfolio!R492C4</stp>
        <tr r="D492" s="2"/>
      </tp>
      <tp t="s">
        <v>USD</v>
        <stp/>
        <stp>##V3_BDPV12</stp>
        <stp>ILMN US Equity</stp>
        <stp>CRNCY</stp>
        <stp>[Crispin Spreadsheet.xlsx]Portfolio!R641C4</stp>
        <tr r="D641" s="2"/>
      </tp>
      <tp>
        <v>19.079999999999998</v>
        <stp/>
        <stp>##V3_BDPV12</stp>
        <stp>GYC GY Equity</stp>
        <stp>LAST_PRICE</stp>
        <stp>[Crispin Spreadsheet.xlsx]Portfolio!R152C7</stp>
        <tr r="G152" s="2"/>
      </tp>
      <tp>
        <v>93.48</v>
        <stp/>
        <stp>##V3_BDPV12</stp>
        <stp>ABI BB Equity</stp>
        <stp>LAST_PRICE</stp>
        <stp>[Crispin Spreadsheet.xlsx]Portfolio!R731C7</stp>
        <tr r="G731" s="2"/>
      </tp>
      <tp>
        <v>155.44999999999999</v>
        <stp/>
        <stp>##V3_BDPV12</stp>
        <stp>DNB NO Equity</stp>
        <stp>LAST_PRICE</stp>
        <stp>[Crispin Spreadsheet.xlsx]Portfolio!R308C7</stp>
        <tr r="G308" s="2"/>
      </tp>
      <tp>
        <v>50.21</v>
        <stp/>
        <stp>##V3_BDPV12</stp>
        <stp>TUP US Equity</stp>
        <stp>LAST_PRICE</stp>
        <stp>[Crispin Spreadsheet.xlsx]Portfolio!R693C7</stp>
        <tr r="G693" s="2"/>
      </tp>
      <tp>
        <v>167.68</v>
        <stp/>
        <stp>##V3_BDPV12</stp>
        <stp>PXD US Equity</stp>
        <stp>LAST_PRICE</stp>
        <stp>[Crispin Spreadsheet.xlsx]Portfolio!R677C7</stp>
        <tr r="G677" s="2"/>
      </tp>
      <tp>
        <v>1211</v>
        <stp/>
        <stp>##V3_BDPV12</stp>
        <stp>SGL SJ Equity</stp>
        <stp>LAST_PRICE</stp>
        <stp>[Crispin Spreadsheet.xlsx]Portfolio!R332C7</stp>
        <tr r="G332" s="2"/>
      </tp>
      <tp>
        <v>11.56</v>
        <stp/>
        <stp>##V3_BDPV12</stp>
        <stp>RDC US Equity</stp>
        <stp>LAST_PRICE</stp>
        <stp>[Crispin Spreadsheet.xlsx]Portfolio!R765C7</stp>
        <tr r="G765" s="2"/>
      </tp>
      <tp>
        <v>16.451899999999998</v>
        <stp/>
        <stp>##V3_BDPV12</stp>
        <stp>GBPZAR Curncy</stp>
        <stp>LAST_PRICE</stp>
        <stp>[Crispin Spreadsheet.xlsx]Portfolio!R720C7</stp>
        <tr r="G720" s="2"/>
      </tp>
      <tp>
        <v>29.5</v>
        <stp/>
        <stp>##V3_BDPV12</stp>
        <stp>DEC FP Equity</stp>
        <stp>LAST_PRICE</stp>
        <stp>[Crispin Spreadsheet.xlsx]Portfolio!R100C7</stp>
        <tr r="G100" s="2"/>
      </tp>
      <tp>
        <v>2.66</v>
        <stp/>
        <stp>##V3_BDPV12</stp>
        <stp>WFT US Equity</stp>
        <stp>LAST_PRICE</stp>
        <stp>[Crispin Spreadsheet.xlsx]Portfolio!R700C7</stp>
        <tr r="G700" s="2"/>
      </tp>
      <tp>
        <v>129.66999999999999</v>
        <stp/>
        <stp>##V3_BDPV12</stp>
        <stp>SJM US Equity</stp>
        <stp>LAST_PRICE</stp>
        <stp>[Crispin Spreadsheet.xlsx]Portfolio!R644C7</stp>
        <tr r="G644" s="2"/>
      </tp>
      <tp>
        <v>1340.6</v>
        <stp/>
        <stp>##V3_BDPV12</stp>
        <stp>GSK LN Equity</stp>
        <stp>LAST_PRICE</stp>
        <stp>[Crispin Spreadsheet.xlsx]Portfolio!R459C7</stp>
        <tr r="G459" s="2"/>
      </tp>
      <tp>
        <v>1497</v>
        <stp/>
        <stp>##V3_BDPV12</stp>
        <stp>HSX LN Equity</stp>
        <stp>LAST_PRICE</stp>
        <stp>[Crispin Spreadsheet.xlsx]Portfolio!R466C7</stp>
        <tr r="G466" s="2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volatileDependencies" Target="volatileDependencies.xml" Id="rId8" /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2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s="283" t="s">
        <v>1183</v>
      </c>
    </row>
    <row r="2" spans="1:1" x14ac:dyDescent="0.25">
      <c r="A2" s="283" t="s">
        <v>1184</v>
      </c>
    </row>
    <row r="3" spans="1:1" x14ac:dyDescent="0.25">
      <c r="A3" s="283" t="s">
        <v>1185</v>
      </c>
    </row>
    <row r="4" spans="1:1" x14ac:dyDescent="0.25">
      <c r="A4" s="283" t="s">
        <v>1186</v>
      </c>
    </row>
    <row r="5" spans="1:1" x14ac:dyDescent="0.25">
      <c r="A5" s="283" t="s">
        <v>1187</v>
      </c>
    </row>
    <row r="6" spans="1:1" x14ac:dyDescent="0.25">
      <c r="A6" s="283" t="s">
        <v>1188</v>
      </c>
    </row>
    <row r="7" spans="1:1" x14ac:dyDescent="0.25">
      <c r="A7" s="283" t="s">
        <v>1189</v>
      </c>
    </row>
    <row r="8" spans="1:1" x14ac:dyDescent="0.25">
      <c r="A8" s="283" t="s">
        <v>1190</v>
      </c>
    </row>
    <row r="9" spans="1:1" x14ac:dyDescent="0.25">
      <c r="A9" s="284" t="s">
        <v>1191</v>
      </c>
    </row>
    <row r="10" spans="1:1" x14ac:dyDescent="0.25">
      <c r="A10" s="284" t="s">
        <v>1192</v>
      </c>
    </row>
    <row r="11" spans="1:1" x14ac:dyDescent="0.25">
      <c r="A11" s="283" t="s">
        <v>1193</v>
      </c>
    </row>
    <row r="12" spans="1:1" x14ac:dyDescent="0.25">
      <c r="A12" s="283" t="s">
        <v>546</v>
      </c>
    </row>
    <row r="13" spans="1:1" x14ac:dyDescent="0.25">
      <c r="A13" s="283" t="s">
        <v>1194</v>
      </c>
    </row>
    <row r="14" spans="1:1" x14ac:dyDescent="0.25">
      <c r="A14" s="283" t="s">
        <v>1195</v>
      </c>
    </row>
    <row r="15" spans="1:1" x14ac:dyDescent="0.25">
      <c r="A15" s="283" t="s">
        <v>1196</v>
      </c>
    </row>
    <row r="16" spans="1:1" x14ac:dyDescent="0.25">
      <c r="A16" s="283" t="s">
        <v>1197</v>
      </c>
    </row>
    <row r="17" spans="1:1" x14ac:dyDescent="0.25">
      <c r="A17" s="283" t="s">
        <v>1198</v>
      </c>
    </row>
    <row r="18" spans="1:1" x14ac:dyDescent="0.25">
      <c r="A18" s="283" t="s">
        <v>1199</v>
      </c>
    </row>
    <row r="19" spans="1:1" x14ac:dyDescent="0.25">
      <c r="A19" s="283" t="s">
        <v>1200</v>
      </c>
    </row>
    <row r="20" spans="1:1" x14ac:dyDescent="0.25">
      <c r="A20" s="283" t="s">
        <v>1201</v>
      </c>
    </row>
    <row r="21" spans="1:1" x14ac:dyDescent="0.25">
      <c r="A21" s="283" t="s">
        <v>1202</v>
      </c>
    </row>
    <row r="22" spans="1:1" x14ac:dyDescent="0.25">
      <c r="A22" s="283" t="s">
        <v>1203</v>
      </c>
    </row>
    <row r="23" spans="1:1" x14ac:dyDescent="0.25">
      <c r="A23" s="283" t="s">
        <v>1204</v>
      </c>
    </row>
    <row r="24" spans="1:1" x14ac:dyDescent="0.25">
      <c r="A24" s="283" t="s">
        <v>1205</v>
      </c>
    </row>
    <row r="25" spans="1:1" x14ac:dyDescent="0.25">
      <c r="A25" s="283" t="s">
        <v>1206</v>
      </c>
    </row>
    <row r="26" spans="1:1" x14ac:dyDescent="0.25">
      <c r="A26" s="283" t="s">
        <v>1207</v>
      </c>
    </row>
    <row r="27" spans="1:1" x14ac:dyDescent="0.25">
      <c r="A27" s="283" t="s">
        <v>1208</v>
      </c>
    </row>
    <row r="28" spans="1:1" x14ac:dyDescent="0.25">
      <c r="A28" s="283" t="s">
        <v>1209</v>
      </c>
    </row>
    <row r="29" spans="1:1" x14ac:dyDescent="0.25">
      <c r="A29" s="283" t="s">
        <v>1210</v>
      </c>
    </row>
    <row r="30" spans="1:1" x14ac:dyDescent="0.25">
      <c r="A30" s="283" t="s">
        <v>1211</v>
      </c>
    </row>
    <row r="31" spans="1:1" x14ac:dyDescent="0.25">
      <c r="A31" s="283" t="s">
        <v>1212</v>
      </c>
    </row>
    <row r="32" spans="1:1" x14ac:dyDescent="0.25">
      <c r="A32" s="283" t="s">
        <v>1213</v>
      </c>
    </row>
    <row r="33" spans="1:1" x14ac:dyDescent="0.25">
      <c r="A33" s="283" t="s">
        <v>1214</v>
      </c>
    </row>
    <row r="34" spans="1:1" x14ac:dyDescent="0.25">
      <c r="A34" s="283" t="s">
        <v>1215</v>
      </c>
    </row>
    <row r="35" spans="1:1" x14ac:dyDescent="0.25">
      <c r="A35" s="283" t="s">
        <v>1216</v>
      </c>
    </row>
    <row r="36" spans="1:1" x14ac:dyDescent="0.25">
      <c r="A36" s="283" t="s">
        <v>1217</v>
      </c>
    </row>
    <row r="37" spans="1:1" x14ac:dyDescent="0.25">
      <c r="A37" s="283" t="s">
        <v>1218</v>
      </c>
    </row>
    <row r="38" spans="1:1" x14ac:dyDescent="0.25">
      <c r="A38" s="284" t="s">
        <v>1219</v>
      </c>
    </row>
    <row r="39" spans="1:1" x14ac:dyDescent="0.25">
      <c r="A39" s="283" t="s">
        <v>1220</v>
      </c>
    </row>
    <row r="40" spans="1:1" x14ac:dyDescent="0.25">
      <c r="A40" s="284" t="s">
        <v>1221</v>
      </c>
    </row>
    <row r="41" spans="1:1" x14ac:dyDescent="0.25">
      <c r="A41" s="283" t="s">
        <v>1222</v>
      </c>
    </row>
    <row r="42" spans="1:1" x14ac:dyDescent="0.25">
      <c r="A42" s="283" t="s">
        <v>1223</v>
      </c>
    </row>
    <row r="43" spans="1:1" x14ac:dyDescent="0.25">
      <c r="A43" s="283" t="s">
        <v>1224</v>
      </c>
    </row>
    <row r="44" spans="1:1" x14ac:dyDescent="0.25">
      <c r="A44" s="283" t="s">
        <v>1225</v>
      </c>
    </row>
    <row r="45" spans="1:1" x14ac:dyDescent="0.25">
      <c r="A45" s="284" t="s">
        <v>1226</v>
      </c>
    </row>
    <row r="46" spans="1:1" x14ac:dyDescent="0.25">
      <c r="A46" s="283" t="s">
        <v>1227</v>
      </c>
    </row>
    <row r="47" spans="1:1" x14ac:dyDescent="0.25">
      <c r="A47" s="283" t="s">
        <v>1228</v>
      </c>
    </row>
    <row r="48" spans="1:1" x14ac:dyDescent="0.25">
      <c r="A48" s="283" t="s">
        <v>1229</v>
      </c>
    </row>
    <row r="49" spans="1:1" x14ac:dyDescent="0.25">
      <c r="A49" s="283" t="s">
        <v>1230</v>
      </c>
    </row>
    <row r="50" spans="1:1" x14ac:dyDescent="0.25">
      <c r="A50" s="283" t="s">
        <v>1231</v>
      </c>
    </row>
    <row r="51" spans="1:1" x14ac:dyDescent="0.25">
      <c r="A51" s="283" t="s">
        <v>1232</v>
      </c>
    </row>
    <row r="52" spans="1:1" x14ac:dyDescent="0.25">
      <c r="A52" s="283" t="s">
        <v>1233</v>
      </c>
    </row>
    <row r="53" spans="1:1" x14ac:dyDescent="0.25">
      <c r="A53" s="283" t="s">
        <v>1234</v>
      </c>
    </row>
    <row r="54" spans="1:1" x14ac:dyDescent="0.25">
      <c r="A54" s="284" t="s">
        <v>1235</v>
      </c>
    </row>
    <row r="55" spans="1:1" x14ac:dyDescent="0.25">
      <c r="A55" s="283" t="s">
        <v>1236</v>
      </c>
    </row>
    <row r="56" spans="1:1" x14ac:dyDescent="0.25">
      <c r="A56" s="283" t="s">
        <v>1237</v>
      </c>
    </row>
    <row r="57" spans="1:1" x14ac:dyDescent="0.25">
      <c r="A57" s="283" t="s">
        <v>1238</v>
      </c>
    </row>
    <row r="58" spans="1:1" x14ac:dyDescent="0.25">
      <c r="A58" s="284" t="s">
        <v>1239</v>
      </c>
    </row>
    <row r="59" spans="1:1" x14ac:dyDescent="0.25">
      <c r="A59" s="283" t="s">
        <v>1240</v>
      </c>
    </row>
    <row r="60" spans="1:1" x14ac:dyDescent="0.25">
      <c r="A60" s="283" t="s">
        <v>1241</v>
      </c>
    </row>
    <row r="61" spans="1:1" x14ac:dyDescent="0.25">
      <c r="A61" s="283" t="s">
        <v>1242</v>
      </c>
    </row>
    <row r="62" spans="1:1" x14ac:dyDescent="0.25">
      <c r="A62" s="283" t="s">
        <v>112</v>
      </c>
    </row>
    <row r="63" spans="1:1" x14ac:dyDescent="0.25">
      <c r="A63" s="283" t="s">
        <v>1243</v>
      </c>
    </row>
    <row r="64" spans="1:1" x14ac:dyDescent="0.25">
      <c r="A64" s="283" t="s">
        <v>1244</v>
      </c>
    </row>
    <row r="65" spans="1:1" x14ac:dyDescent="0.25">
      <c r="A65" s="283" t="s">
        <v>111</v>
      </c>
    </row>
    <row r="66" spans="1:1" x14ac:dyDescent="0.25">
      <c r="A66" s="283" t="s">
        <v>1245</v>
      </c>
    </row>
    <row r="67" spans="1:1" x14ac:dyDescent="0.25">
      <c r="A67" s="283" t="s">
        <v>1246</v>
      </c>
    </row>
    <row r="68" spans="1:1" x14ac:dyDescent="0.25">
      <c r="A68" s="284" t="s">
        <v>1247</v>
      </c>
    </row>
    <row r="69" spans="1:1" x14ac:dyDescent="0.25">
      <c r="A69" s="283" t="s">
        <v>107</v>
      </c>
    </row>
    <row r="70" spans="1:1" x14ac:dyDescent="0.25">
      <c r="A70" s="283" t="s">
        <v>1248</v>
      </c>
    </row>
    <row r="71" spans="1:1" x14ac:dyDescent="0.25">
      <c r="A71" s="283" t="s">
        <v>1249</v>
      </c>
    </row>
    <row r="72" spans="1:1" x14ac:dyDescent="0.25">
      <c r="A72" s="283" t="s">
        <v>1250</v>
      </c>
    </row>
    <row r="73" spans="1:1" x14ac:dyDescent="0.25">
      <c r="A73" s="283" t="s">
        <v>1251</v>
      </c>
    </row>
    <row r="74" spans="1:1" x14ac:dyDescent="0.25">
      <c r="A74" s="283" t="s">
        <v>1252</v>
      </c>
    </row>
    <row r="75" spans="1:1" x14ac:dyDescent="0.25">
      <c r="A75" s="283" t="s">
        <v>1253</v>
      </c>
    </row>
    <row r="76" spans="1:1" x14ac:dyDescent="0.25">
      <c r="A76" s="283" t="s">
        <v>104</v>
      </c>
    </row>
    <row r="77" spans="1:1" x14ac:dyDescent="0.25">
      <c r="A77" s="283" t="s">
        <v>1254</v>
      </c>
    </row>
    <row r="78" spans="1:1" x14ac:dyDescent="0.25">
      <c r="A78" s="284" t="s">
        <v>1255</v>
      </c>
    </row>
    <row r="79" spans="1:1" x14ac:dyDescent="0.25">
      <c r="A79" s="283" t="s">
        <v>1256</v>
      </c>
    </row>
    <row r="80" spans="1:1" x14ac:dyDescent="0.25">
      <c r="A80" s="284" t="s">
        <v>1257</v>
      </c>
    </row>
    <row r="81" spans="1:1" x14ac:dyDescent="0.25">
      <c r="A81" s="283" t="s">
        <v>1258</v>
      </c>
    </row>
    <row r="82" spans="1:1" x14ac:dyDescent="0.25">
      <c r="A82" s="283" t="s">
        <v>1259</v>
      </c>
    </row>
    <row r="83" spans="1:1" x14ac:dyDescent="0.25">
      <c r="A83" s="283" t="s">
        <v>1260</v>
      </c>
    </row>
    <row r="84" spans="1:1" x14ac:dyDescent="0.25">
      <c r="A84" s="283" t="s">
        <v>1261</v>
      </c>
    </row>
    <row r="85" spans="1:1" x14ac:dyDescent="0.25">
      <c r="A85" s="283" t="s">
        <v>1262</v>
      </c>
    </row>
    <row r="86" spans="1:1" x14ac:dyDescent="0.25">
      <c r="A86" s="283" t="s">
        <v>1263</v>
      </c>
    </row>
    <row r="87" spans="1:1" x14ac:dyDescent="0.25">
      <c r="A87" s="283" t="s">
        <v>1264</v>
      </c>
    </row>
    <row r="88" spans="1:1" x14ac:dyDescent="0.25">
      <c r="A88" s="283" t="s">
        <v>1265</v>
      </c>
    </row>
    <row r="89" spans="1:1" x14ac:dyDescent="0.25">
      <c r="A89" s="283" t="s">
        <v>1266</v>
      </c>
    </row>
    <row r="90" spans="1:1" x14ac:dyDescent="0.25">
      <c r="A90" s="283" t="s">
        <v>1267</v>
      </c>
    </row>
    <row r="91" spans="1:1" x14ac:dyDescent="0.25">
      <c r="A91" s="284" t="s">
        <v>1268</v>
      </c>
    </row>
    <row r="92" spans="1:1" x14ac:dyDescent="0.25">
      <c r="A92" s="283" t="s">
        <v>1269</v>
      </c>
    </row>
    <row r="93" spans="1:1" x14ac:dyDescent="0.25">
      <c r="A93" s="283" t="s">
        <v>1270</v>
      </c>
    </row>
    <row r="94" spans="1:1" x14ac:dyDescent="0.25">
      <c r="A94" s="284" t="s">
        <v>1271</v>
      </c>
    </row>
    <row r="95" spans="1:1" x14ac:dyDescent="0.25">
      <c r="A95" s="283" t="s">
        <v>1272</v>
      </c>
    </row>
    <row r="96" spans="1:1" x14ac:dyDescent="0.25">
      <c r="A96" s="283" t="s">
        <v>1273</v>
      </c>
    </row>
    <row r="97" spans="1:1" x14ac:dyDescent="0.25">
      <c r="A97" s="283" t="s">
        <v>1274</v>
      </c>
    </row>
    <row r="98" spans="1:1" x14ac:dyDescent="0.25">
      <c r="A98" s="283" t="s">
        <v>1275</v>
      </c>
    </row>
    <row r="99" spans="1:1" x14ac:dyDescent="0.25">
      <c r="A99" s="283" t="s">
        <v>91</v>
      </c>
    </row>
    <row r="100" spans="1:1" x14ac:dyDescent="0.25">
      <c r="A100" s="283" t="s">
        <v>1276</v>
      </c>
    </row>
    <row r="101" spans="1:1" x14ac:dyDescent="0.25">
      <c r="A101" s="284" t="s">
        <v>1277</v>
      </c>
    </row>
    <row r="102" spans="1:1" x14ac:dyDescent="0.25">
      <c r="A102" s="284" t="s">
        <v>1278</v>
      </c>
    </row>
    <row r="103" spans="1:1" x14ac:dyDescent="0.25">
      <c r="A103" s="283" t="s">
        <v>1279</v>
      </c>
    </row>
    <row r="104" spans="1:1" x14ac:dyDescent="0.25">
      <c r="A104" s="284" t="s">
        <v>1280</v>
      </c>
    </row>
    <row r="105" spans="1:1" x14ac:dyDescent="0.25">
      <c r="A105" s="283" t="s">
        <v>1281</v>
      </c>
    </row>
    <row r="106" spans="1:1" x14ac:dyDescent="0.25">
      <c r="A106" s="283" t="s">
        <v>1282</v>
      </c>
    </row>
    <row r="107" spans="1:1" x14ac:dyDescent="0.25">
      <c r="A107" s="283" t="s">
        <v>1283</v>
      </c>
    </row>
    <row r="108" spans="1:1" x14ac:dyDescent="0.25">
      <c r="A108" s="283" t="s">
        <v>1284</v>
      </c>
    </row>
    <row r="109" spans="1:1" x14ac:dyDescent="0.25">
      <c r="A109" s="283" t="s">
        <v>1285</v>
      </c>
    </row>
    <row r="110" spans="1:1" x14ac:dyDescent="0.25">
      <c r="A110" s="283" t="s">
        <v>1286</v>
      </c>
    </row>
    <row r="111" spans="1:1" x14ac:dyDescent="0.25">
      <c r="A111" s="283" t="s">
        <v>1287</v>
      </c>
    </row>
    <row r="112" spans="1:1" x14ac:dyDescent="0.25">
      <c r="A112" s="284" t="s">
        <v>1288</v>
      </c>
    </row>
    <row r="113" spans="1:1" x14ac:dyDescent="0.25">
      <c r="A113" s="283" t="s">
        <v>1289</v>
      </c>
    </row>
    <row r="114" spans="1:1" x14ac:dyDescent="0.25">
      <c r="A114" s="283" t="s">
        <v>1290</v>
      </c>
    </row>
    <row r="115" spans="1:1" x14ac:dyDescent="0.25">
      <c r="A115" s="283" t="s">
        <v>1291</v>
      </c>
    </row>
    <row r="116" spans="1:1" x14ac:dyDescent="0.25">
      <c r="A116" s="283" t="s">
        <v>1292</v>
      </c>
    </row>
    <row r="117" spans="1:1" x14ac:dyDescent="0.25">
      <c r="A117" s="283" t="s">
        <v>1293</v>
      </c>
    </row>
    <row r="118" spans="1:1" x14ac:dyDescent="0.25">
      <c r="A118" s="283" t="s">
        <v>1294</v>
      </c>
    </row>
    <row r="119" spans="1:1" x14ac:dyDescent="0.25">
      <c r="A119" s="283" t="s">
        <v>1295</v>
      </c>
    </row>
    <row r="120" spans="1:1" x14ac:dyDescent="0.25">
      <c r="A120" s="283" t="s">
        <v>1296</v>
      </c>
    </row>
    <row r="121" spans="1:1" x14ac:dyDescent="0.25">
      <c r="A121" s="283" t="s">
        <v>1297</v>
      </c>
    </row>
    <row r="122" spans="1:1" x14ac:dyDescent="0.25">
      <c r="A122" s="283" t="s">
        <v>1298</v>
      </c>
    </row>
    <row r="123" spans="1:1" x14ac:dyDescent="0.25">
      <c r="A123" s="283" t="s">
        <v>1299</v>
      </c>
    </row>
    <row r="124" spans="1:1" x14ac:dyDescent="0.25">
      <c r="A124" s="284" t="s">
        <v>83</v>
      </c>
    </row>
    <row r="125" spans="1:1" x14ac:dyDescent="0.25">
      <c r="A125" s="283" t="s">
        <v>1300</v>
      </c>
    </row>
    <row r="126" spans="1:1" x14ac:dyDescent="0.25">
      <c r="A126" s="284" t="s">
        <v>1301</v>
      </c>
    </row>
    <row r="127" spans="1:1" x14ac:dyDescent="0.25">
      <c r="A127" s="283" t="s">
        <v>1302</v>
      </c>
    </row>
    <row r="128" spans="1:1" x14ac:dyDescent="0.25">
      <c r="A128" s="283" t="s">
        <v>1303</v>
      </c>
    </row>
    <row r="129" spans="1:1" x14ac:dyDescent="0.25">
      <c r="A129" s="283" t="s">
        <v>1304</v>
      </c>
    </row>
    <row r="130" spans="1:1" x14ac:dyDescent="0.25">
      <c r="A130" s="283" t="s">
        <v>1305</v>
      </c>
    </row>
    <row r="131" spans="1:1" x14ac:dyDescent="0.25">
      <c r="A131" s="284" t="s">
        <v>1306</v>
      </c>
    </row>
    <row r="132" spans="1:1" x14ac:dyDescent="0.25">
      <c r="A132" s="283" t="s">
        <v>1307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817"/>
  <sheetViews>
    <sheetView showZeros="0" tabSelected="1" topLeftCell="C1" zoomScale="115" zoomScaleNormal="115" workbookViewId="0">
      <pane ySplit="8" topLeftCell="A545" activePane="bottomLeft" state="frozen"/>
      <selection activeCell="B5" sqref="B5"/>
      <selection pane="bottomLeft" activeCell="E1" sqref="E1"/>
    </sheetView>
  </sheetViews>
  <sheetFormatPr defaultRowHeight="12" x14ac:dyDescent="0.2"/>
  <cols>
    <col min="1" max="1" width="25.85546875" style="1" hidden="1" customWidth="1"/>
    <col min="2" max="2" width="19.28515625" style="48" hidden="1" customWidth="1"/>
    <col min="3" max="3" width="22" style="140" bestFit="1" customWidth="1"/>
    <col min="4" max="4" width="12.5703125" style="1" hidden="1" customWidth="1"/>
    <col min="5" max="5" width="42.5703125" style="1" bestFit="1" customWidth="1"/>
    <col min="6" max="6" width="16.7109375" style="2" bestFit="1" customWidth="1"/>
    <col min="7" max="7" width="12.5703125" style="2" bestFit="1" customWidth="1"/>
    <col min="8" max="8" width="8" style="33" bestFit="1" customWidth="1"/>
    <col min="9" max="9" width="9.28515625" style="22" bestFit="1" customWidth="1"/>
    <col min="10" max="10" width="13.85546875" style="25" bestFit="1" customWidth="1"/>
    <col min="11" max="11" width="14.85546875" style="48" hidden="1" customWidth="1"/>
    <col min="12" max="12" width="15.28515625" style="1" hidden="1" customWidth="1"/>
    <col min="13" max="13" width="12.5703125" style="4" bestFit="1" customWidth="1"/>
    <col min="14" max="14" width="11.7109375" style="7" bestFit="1" customWidth="1"/>
    <col min="15" max="15" width="11.85546875" style="8" bestFit="1" customWidth="1"/>
    <col min="16" max="16" width="10.85546875" style="7" bestFit="1" customWidth="1"/>
    <col min="17" max="17" width="11" style="10" bestFit="1" customWidth="1"/>
    <col min="18" max="18" width="8.85546875" style="10" bestFit="1" customWidth="1"/>
    <col min="19" max="19" width="6.85546875" style="150" bestFit="1" customWidth="1"/>
    <col min="20" max="20" width="14.140625" style="33" hidden="1" customWidth="1"/>
    <col min="21" max="21" width="10.85546875" style="1" hidden="1" customWidth="1"/>
    <col min="22" max="22" width="12" style="1" hidden="1" customWidth="1"/>
    <col min="23" max="23" width="13.28515625" style="142" hidden="1" customWidth="1"/>
    <col min="24" max="24" width="13" style="1" hidden="1" customWidth="1"/>
    <col min="25" max="25" width="12" style="3" hidden="1" customWidth="1"/>
    <col min="26" max="26" width="14.5703125" style="2" bestFit="1" customWidth="1"/>
    <col min="27" max="27" width="12" style="19" bestFit="1" customWidth="1"/>
    <col min="28" max="28" width="9.28515625" style="22" bestFit="1" customWidth="1"/>
    <col min="29" max="29" width="14.7109375" style="146" hidden="1" customWidth="1"/>
    <col min="30" max="30" width="16.7109375" style="21" hidden="1" customWidth="1"/>
    <col min="31" max="31" width="13" style="158" bestFit="1" customWidth="1"/>
    <col min="32" max="32" width="12" style="195" hidden="1" customWidth="1"/>
    <col min="33" max="33" width="9.140625" style="188"/>
    <col min="34" max="16384" width="9.140625" style="1"/>
  </cols>
  <sheetData>
    <row r="1" spans="1:34" x14ac:dyDescent="0.2">
      <c r="D1" s="169">
        <v>43166</v>
      </c>
      <c r="E1" s="119">
        <v>43167</v>
      </c>
      <c r="J1" s="274" t="s">
        <v>15</v>
      </c>
      <c r="K1" s="275"/>
      <c r="L1" s="275"/>
      <c r="M1" s="276"/>
      <c r="N1" s="274" t="s">
        <v>278</v>
      </c>
      <c r="O1" s="277"/>
      <c r="P1" s="278" t="s">
        <v>280</v>
      </c>
      <c r="Q1" s="279"/>
      <c r="R1" s="280" t="s">
        <v>17</v>
      </c>
      <c r="S1" s="281"/>
      <c r="AG1" s="19"/>
    </row>
    <row r="2" spans="1:34" s="43" customFormat="1" x14ac:dyDescent="0.2">
      <c r="A2" s="43" t="s">
        <v>283</v>
      </c>
      <c r="B2" s="48"/>
      <c r="C2" s="140"/>
      <c r="D2" s="43" t="s">
        <v>282</v>
      </c>
      <c r="E2" s="118"/>
      <c r="J2" s="121" t="s">
        <v>273</v>
      </c>
      <c r="K2" s="92"/>
      <c r="L2" s="87"/>
      <c r="M2" s="133">
        <f>O706</f>
        <v>-1.4680115730823227E-2</v>
      </c>
      <c r="N2" s="87" t="s">
        <v>276</v>
      </c>
      <c r="O2" s="123">
        <f>X706</f>
        <v>8.2911265275141428E-3</v>
      </c>
      <c r="P2" s="122" t="s">
        <v>275</v>
      </c>
      <c r="Q2" s="141">
        <f>_xll.BDP(A2,D2)</f>
        <v>1.063553</v>
      </c>
      <c r="R2" s="122" t="s">
        <v>281</v>
      </c>
      <c r="S2" s="141">
        <f>S706+R706</f>
        <v>40.659691553369072</v>
      </c>
      <c r="T2" s="33"/>
      <c r="W2" s="142"/>
      <c r="Y2" s="3"/>
      <c r="AA2" s="19"/>
      <c r="AC2" s="146"/>
      <c r="AD2" s="21"/>
      <c r="AE2" s="158"/>
      <c r="AF2" s="195"/>
      <c r="AG2" s="19"/>
    </row>
    <row r="3" spans="1:34" s="43" customFormat="1" x14ac:dyDescent="0.2">
      <c r="A3" s="140" t="s">
        <v>264</v>
      </c>
      <c r="B3" s="48"/>
      <c r="C3" s="140"/>
      <c r="E3" s="118"/>
      <c r="J3" s="121" t="s">
        <v>22</v>
      </c>
      <c r="K3" s="92"/>
      <c r="L3" s="87"/>
      <c r="M3" s="123">
        <f>O727</f>
        <v>-1.538118076858192E-2</v>
      </c>
      <c r="N3" s="87" t="s">
        <v>277</v>
      </c>
      <c r="O3" s="123">
        <f>W706</f>
        <v>5.9623003058345827E-3</v>
      </c>
      <c r="P3" s="122" t="s">
        <v>272</v>
      </c>
      <c r="Q3" s="129">
        <f>_xll.BDP(A3,$G$7)</f>
        <v>1.2309000000000001</v>
      </c>
      <c r="R3" s="92"/>
      <c r="S3" s="123"/>
      <c r="T3" s="33"/>
      <c r="W3" s="142"/>
      <c r="Y3" s="3"/>
      <c r="AA3" s="19"/>
      <c r="AC3" s="146"/>
      <c r="AD3" s="21"/>
      <c r="AE3" s="158"/>
      <c r="AF3" s="195"/>
      <c r="AG3" s="19"/>
    </row>
    <row r="4" spans="1:34" s="43" customFormat="1" x14ac:dyDescent="0.2">
      <c r="B4" s="48"/>
      <c r="C4" s="140"/>
      <c r="D4" s="3"/>
      <c r="E4" s="118"/>
      <c r="J4" s="121" t="s">
        <v>274</v>
      </c>
      <c r="K4" s="92"/>
      <c r="L4" s="87"/>
      <c r="M4" s="123">
        <f>O790</f>
        <v>-1.5487484950152283E-4</v>
      </c>
      <c r="N4" s="87"/>
      <c r="O4" s="129"/>
      <c r="P4" s="87"/>
      <c r="Q4" s="131"/>
      <c r="R4" s="92"/>
      <c r="S4" s="123"/>
      <c r="T4" s="33"/>
      <c r="W4" s="142"/>
      <c r="Y4" s="3"/>
      <c r="AA4" s="19"/>
      <c r="AC4" s="146"/>
      <c r="AD4" s="21"/>
      <c r="AE4" s="158"/>
      <c r="AF4" s="195"/>
      <c r="AG4" s="19"/>
    </row>
    <row r="5" spans="1:34" x14ac:dyDescent="0.2">
      <c r="D5" s="3"/>
      <c r="J5" s="124" t="s">
        <v>279</v>
      </c>
      <c r="K5" s="120"/>
      <c r="L5" s="125"/>
      <c r="M5" s="128">
        <f>M2-(Q2/100)</f>
        <v>-2.5315645730823226E-2</v>
      </c>
      <c r="N5" s="120"/>
      <c r="O5" s="130"/>
      <c r="P5" s="126"/>
      <c r="Q5" s="132"/>
      <c r="R5" s="127"/>
      <c r="S5" s="128"/>
      <c r="AG5" s="19"/>
    </row>
    <row r="6" spans="1:34" ht="15" customHeight="1" x14ac:dyDescent="0.2">
      <c r="S6" s="148"/>
      <c r="Z6" s="282" t="s">
        <v>286</v>
      </c>
      <c r="AA6" s="282"/>
      <c r="AB6" s="282"/>
      <c r="AC6" s="282"/>
      <c r="AD6" s="282"/>
      <c r="AE6" s="282"/>
      <c r="AF6" s="276"/>
    </row>
    <row r="7" spans="1:34" hidden="1" x14ac:dyDescent="0.2">
      <c r="C7" s="217"/>
      <c r="D7" s="172" t="s">
        <v>10</v>
      </c>
      <c r="E7" s="1" t="s">
        <v>5</v>
      </c>
      <c r="F7" s="2" t="s">
        <v>289</v>
      </c>
      <c r="G7" s="2" t="s">
        <v>26</v>
      </c>
      <c r="L7" s="1" t="s">
        <v>27</v>
      </c>
      <c r="M7" s="4" t="s">
        <v>26</v>
      </c>
      <c r="Z7" s="2" t="s">
        <v>291</v>
      </c>
      <c r="AD7" s="2" t="s">
        <v>289</v>
      </c>
    </row>
    <row r="8" spans="1:34" x14ac:dyDescent="0.2">
      <c r="A8" s="98"/>
      <c r="B8" s="225" t="s">
        <v>473</v>
      </c>
      <c r="C8" s="218" t="s">
        <v>2</v>
      </c>
      <c r="D8" s="101" t="s">
        <v>9</v>
      </c>
      <c r="E8" s="101" t="s">
        <v>3</v>
      </c>
      <c r="F8" s="134" t="s">
        <v>6</v>
      </c>
      <c r="G8" s="134" t="s">
        <v>8</v>
      </c>
      <c r="H8" s="135" t="s">
        <v>13</v>
      </c>
      <c r="I8" s="135" t="s">
        <v>14</v>
      </c>
      <c r="J8" s="136" t="s">
        <v>1</v>
      </c>
      <c r="K8" s="137" t="s">
        <v>11</v>
      </c>
      <c r="L8" s="137" t="s">
        <v>29</v>
      </c>
      <c r="M8" s="138" t="s">
        <v>12</v>
      </c>
      <c r="N8" s="139" t="s">
        <v>471</v>
      </c>
      <c r="O8" s="139" t="s">
        <v>15</v>
      </c>
      <c r="P8" s="139" t="s">
        <v>17</v>
      </c>
      <c r="Q8" s="139" t="s">
        <v>18</v>
      </c>
      <c r="R8" s="139" t="s">
        <v>19</v>
      </c>
      <c r="S8" s="145" t="s">
        <v>20</v>
      </c>
      <c r="T8" s="139" t="s">
        <v>16</v>
      </c>
      <c r="U8" s="139" t="s">
        <v>25</v>
      </c>
      <c r="V8" s="139" t="s">
        <v>28</v>
      </c>
      <c r="W8" s="139" t="s">
        <v>284</v>
      </c>
      <c r="X8" s="139" t="s">
        <v>285</v>
      </c>
      <c r="Y8" s="147" t="s">
        <v>322</v>
      </c>
      <c r="Z8" s="134" t="s">
        <v>6</v>
      </c>
      <c r="AA8" s="139" t="s">
        <v>13</v>
      </c>
      <c r="AB8" s="135" t="s">
        <v>14</v>
      </c>
      <c r="AC8" s="147" t="s">
        <v>1</v>
      </c>
      <c r="AD8" s="138" t="s">
        <v>12</v>
      </c>
      <c r="AE8" s="134" t="s">
        <v>15</v>
      </c>
      <c r="AF8" s="196" t="s">
        <v>322</v>
      </c>
    </row>
    <row r="9" spans="1:34" s="43" customFormat="1" ht="4.5" customHeight="1" x14ac:dyDescent="0.2">
      <c r="B9" s="48"/>
      <c r="C9" s="219"/>
      <c r="D9" s="5"/>
      <c r="E9" s="5"/>
      <c r="F9" s="29"/>
      <c r="G9" s="29"/>
      <c r="H9" s="34"/>
      <c r="I9" s="74"/>
      <c r="J9" s="26"/>
      <c r="K9" s="46"/>
      <c r="L9" s="46"/>
      <c r="M9" s="31"/>
      <c r="N9" s="69"/>
      <c r="O9" s="77"/>
      <c r="P9" s="37"/>
      <c r="Q9" s="10"/>
      <c r="R9" s="80"/>
      <c r="S9" s="151"/>
      <c r="T9" s="42"/>
      <c r="U9" s="5"/>
      <c r="V9" s="5"/>
      <c r="W9" s="142"/>
      <c r="Y9" s="3"/>
      <c r="Z9" s="178"/>
      <c r="AA9" s="174"/>
      <c r="AB9" s="160"/>
      <c r="AC9" s="161"/>
      <c r="AD9" s="163"/>
      <c r="AE9" s="186"/>
      <c r="AF9" s="197"/>
      <c r="AG9" s="188"/>
    </row>
    <row r="10" spans="1:34" s="43" customFormat="1" x14ac:dyDescent="0.2">
      <c r="B10" s="48">
        <v>22960</v>
      </c>
      <c r="C10" s="140" t="s">
        <v>244</v>
      </c>
      <c r="D10" s="43" t="str">
        <f>_xll.BDP(C10,$D$7)</f>
        <v>AUD</v>
      </c>
      <c r="E10" s="43" t="s">
        <v>474</v>
      </c>
      <c r="F10" s="66">
        <f>_xll.BDP(C10,$F$7)</f>
        <v>7.49</v>
      </c>
      <c r="G10" s="66">
        <f>_xll.BDP(C10,$G$7)</f>
        <v>7.72</v>
      </c>
      <c r="H10" s="67">
        <f>IF(OR(G10="#N/A N/A",F10="#N/A N/A"),0,  G10 - F10)</f>
        <v>0.22999999999999954</v>
      </c>
      <c r="I10" s="75">
        <f>IF(OR(F10=0,F10="#N/A N/A"),0,H10 / F10*100)</f>
        <v>3.0707610146862421</v>
      </c>
      <c r="J10" s="25">
        <v>-127400</v>
      </c>
      <c r="K10" s="48" t="str">
        <f>CONCATENATE(C791,D10, " Curncy")</f>
        <v>EURAUD Curncy</v>
      </c>
      <c r="L10" s="48">
        <f>IF(D10 = C791,1,_xll.BDP(K10,$L$7))</f>
        <v>1</v>
      </c>
      <c r="M10" s="68">
        <f>IF(D10 = C791,1,_xll.BDP(K10,$M$7)*L10)</f>
        <v>1.57734</v>
      </c>
      <c r="N10" s="69">
        <f>H10*J10*T10/M10</f>
        <v>-18576.844561096492</v>
      </c>
      <c r="O10" s="78">
        <f>N10 / Y791</f>
        <v>-1.1041729425781473E-4</v>
      </c>
      <c r="P10" s="69">
        <f>G10*J10*T10/M10</f>
        <v>-623535.82613767486</v>
      </c>
      <c r="Q10" s="10">
        <f>P10 / Y791*100</f>
        <v>-0.370618048552318</v>
      </c>
      <c r="R10" s="81">
        <f>IF(Q10&lt;0,Q10,0)</f>
        <v>-0.370618048552318</v>
      </c>
      <c r="S10" s="152">
        <f>IF(Q10&gt;0,Q10,0)</f>
        <v>0</v>
      </c>
      <c r="T10" s="33">
        <f>IF(EXACT(D10,UPPER(D10)),1,0.01)/V10</f>
        <v>1</v>
      </c>
      <c r="U10" s="43">
        <v>0</v>
      </c>
      <c r="V10" s="43">
        <v>1</v>
      </c>
      <c r="W10" s="143">
        <f>IF(AND(Q10&lt;0,O10&gt;0),O10,0)</f>
        <v>0</v>
      </c>
      <c r="X10" s="143">
        <f>IF(AND(Q10&gt;0,O10&gt;0),O10,0)</f>
        <v>0</v>
      </c>
      <c r="Y10" s="194"/>
      <c r="Z10" s="176" t="e">
        <f>_xll.BDH(C10,$Z$7,$D$1,$D$1)</f>
        <v>#N/A</v>
      </c>
      <c r="AA10" s="173" t="e">
        <f>IF(OR(F10="#N/A N/A",Z10="#N/A N/A"),0,  F10 - Z10)</f>
        <v>#N/A</v>
      </c>
      <c r="AB10" s="162" t="e">
        <f>IF(OR(Z10=0,Z10="#N/A N/A"),0,AA10 / Z10*100)</f>
        <v>#N/A</v>
      </c>
      <c r="AC10" s="161">
        <v>-127400</v>
      </c>
      <c r="AD10" s="163">
        <f>IF(D10 = C791,1,_xll.BDP(K10,$AD$7)*L10)</f>
        <v>1.58266</v>
      </c>
      <c r="AE10" s="186" t="e">
        <f>AA10*AC10*T10/AD10 / AF791</f>
        <v>#N/A</v>
      </c>
      <c r="AF10" s="197"/>
      <c r="AG10" s="188"/>
      <c r="AH10" s="170"/>
    </row>
    <row r="11" spans="1:34" s="43" customFormat="1" x14ac:dyDescent="0.2">
      <c r="B11" s="48">
        <v>10251</v>
      </c>
      <c r="C11" s="140" t="s">
        <v>243</v>
      </c>
      <c r="D11" s="43" t="str">
        <f>_xll.BDP(C11,$D$7)</f>
        <v>AUD</v>
      </c>
      <c r="E11" s="43" t="s">
        <v>475</v>
      </c>
      <c r="F11" s="66">
        <f>_xll.BDP(C11,$F$7)</f>
        <v>75.14</v>
      </c>
      <c r="G11" s="66">
        <f>_xll.BDP(C11,$G$7)</f>
        <v>76.87</v>
      </c>
      <c r="H11" s="67">
        <f>IF(OR(G11="#N/A N/A",F11="#N/A N/A"),0,  G11 - F11)</f>
        <v>1.730000000000004</v>
      </c>
      <c r="I11" s="75">
        <f>IF(OR(F11=0,F11="#N/A N/A"),0,H11 / F11*100)</f>
        <v>2.3023689113654564</v>
      </c>
      <c r="J11" s="25">
        <v>-30000</v>
      </c>
      <c r="K11" s="48" t="str">
        <f>CONCATENATE(C791,D11, " Curncy")</f>
        <v>EURAUD Curncy</v>
      </c>
      <c r="L11" s="48">
        <f>IF(D11 = C791,1,_xll.BDP(K11,$L$7))</f>
        <v>1</v>
      </c>
      <c r="M11" s="68">
        <f>IF(D11 = C791,1,_xll.BDP(K11,$M$7)*L11)</f>
        <v>1.57734</v>
      </c>
      <c r="N11" s="69">
        <f>H11*J11*T11/M11</f>
        <v>-32903.495758682417</v>
      </c>
      <c r="O11" s="78">
        <f>N11 / Y791</f>
        <v>-1.95572233020975E-4</v>
      </c>
      <c r="P11" s="69">
        <f>G11*J11*T11/M11</f>
        <v>-1462018.3346646887</v>
      </c>
      <c r="Q11" s="10">
        <f>P11 / Y791*100</f>
        <v>-0.86899639030764819</v>
      </c>
      <c r="R11" s="81">
        <f>IF(Q11&lt;0,Q11,0)</f>
        <v>-0.86899639030764819</v>
      </c>
      <c r="S11" s="152">
        <f>IF(Q11&gt;0,Q11,0)</f>
        <v>0</v>
      </c>
      <c r="T11" s="33">
        <f>IF(EXACT(D11,UPPER(D11)),1,0.01)/V11</f>
        <v>1</v>
      </c>
      <c r="U11" s="43">
        <v>0</v>
      </c>
      <c r="V11" s="43">
        <v>1</v>
      </c>
      <c r="W11" s="143">
        <f>IF(AND(Q11&lt;0,O11&gt;0),O11,0)</f>
        <v>0</v>
      </c>
      <c r="X11" s="143">
        <f>IF(AND(Q11&gt;0,O11&gt;0),O11,0)</f>
        <v>0</v>
      </c>
      <c r="Y11" s="194"/>
      <c r="Z11" s="176" t="e">
        <f>_xll.BDH(C11,$Z$7,$D$1,$D$1)</f>
        <v>#N/A</v>
      </c>
      <c r="AA11" s="174" t="e">
        <f>IF(OR(F11="#N/A N/A",Z11="#N/A N/A"),0,  F11 - Z11)</f>
        <v>#N/A</v>
      </c>
      <c r="AB11" s="162" t="e">
        <f>IF(OR(Z11=0,Z11="#N/A N/A"),0,AA11 / Z11*100)</f>
        <v>#N/A</v>
      </c>
      <c r="AC11" s="161">
        <v>-30000</v>
      </c>
      <c r="AD11" s="163">
        <f>IF(D11 = C791,1,_xll.BDP(K11,$AD$7)*L11)</f>
        <v>1.58266</v>
      </c>
      <c r="AE11" s="186" t="e">
        <f>AA11*AC11*T11/AD11 / AF791</f>
        <v>#N/A</v>
      </c>
      <c r="AF11" s="197"/>
      <c r="AG11" s="188"/>
      <c r="AH11" s="170"/>
    </row>
    <row r="12" spans="1:34" s="43" customFormat="1" x14ac:dyDescent="0.2">
      <c r="B12" s="48">
        <v>1860</v>
      </c>
      <c r="D12" s="43" t="s">
        <v>288</v>
      </c>
      <c r="E12" s="43" t="s">
        <v>242</v>
      </c>
      <c r="F12" s="66">
        <v>100</v>
      </c>
      <c r="G12" s="66">
        <v>100</v>
      </c>
      <c r="H12" s="67">
        <f>IF(OR(G12="#N/A N/A",F12="#N/A N/A"),0,  G12 - F12)</f>
        <v>0</v>
      </c>
      <c r="I12" s="75">
        <f>IF(OR(F12=0,F12="#N/A N/A"),0,H12 / F12*100)</f>
        <v>0</v>
      </c>
      <c r="J12" s="25">
        <v>62558</v>
      </c>
      <c r="K12" s="48" t="str">
        <f>CONCATENATE(C791,D12, " Curncy")</f>
        <v>EURAUD Curncy</v>
      </c>
      <c r="L12" s="48">
        <f>IF(D12 = C791,1,_xll.BDP(K12,$L$7))</f>
        <v>1</v>
      </c>
      <c r="M12" s="68">
        <f>IF(D12 = C791,1,_xll.BDP(K12,$M$7)*L12)</f>
        <v>1.57734</v>
      </c>
      <c r="N12" s="69">
        <f>H12*J12*T12/M12</f>
        <v>0</v>
      </c>
      <c r="O12" s="78">
        <f>N12 / Y791</f>
        <v>0</v>
      </c>
      <c r="P12" s="69">
        <f>G12*J12*T12/M12</f>
        <v>3966044.0995600186</v>
      </c>
      <c r="Q12" s="10">
        <f>P12 / Y791*100</f>
        <v>2.3573425343595615</v>
      </c>
      <c r="R12" s="81">
        <f>IF(Q12&lt;0,Q12,0)</f>
        <v>0</v>
      </c>
      <c r="S12" s="152">
        <f>IF(Q12&gt;0,Q12,0)</f>
        <v>2.3573425343595615</v>
      </c>
      <c r="T12" s="33">
        <f>IF(EXACT(D12,UPPER(D12)),1,0.01)/V12</f>
        <v>1</v>
      </c>
      <c r="U12" s="43">
        <v>1</v>
      </c>
      <c r="V12" s="43">
        <v>1</v>
      </c>
      <c r="W12" s="143">
        <f>IF(AND(Q12&lt;0,O12&gt;0),O12,0)</f>
        <v>0</v>
      </c>
      <c r="X12" s="143">
        <f>IF(AND(Q12&gt;0,O12&gt;0),O12,0)</f>
        <v>0</v>
      </c>
      <c r="Y12" s="194"/>
      <c r="Z12" s="176">
        <v>100</v>
      </c>
      <c r="AA12" s="174">
        <f>IF(OR(F12="#N/A N/A",Z12="#N/A N/A"),0,  F12 - Z12)</f>
        <v>0</v>
      </c>
      <c r="AB12" s="162">
        <f>IF(OR(Z12=0,Z12="#N/A N/A"),0,AA12 / Z12*100)</f>
        <v>0</v>
      </c>
      <c r="AC12" s="161">
        <v>62558</v>
      </c>
      <c r="AD12" s="163">
        <f>IF(D12 = C791,1,_xll.BDP(K12,$AD$7)*L12)</f>
        <v>1.58266</v>
      </c>
      <c r="AE12" s="186">
        <f>AA12*AC12*T12/AD12 / AF791</f>
        <v>0</v>
      </c>
      <c r="AF12" s="197"/>
      <c r="AG12" s="188"/>
      <c r="AH12" s="170"/>
    </row>
    <row r="13" spans="1:34" s="43" customFormat="1" x14ac:dyDescent="0.2">
      <c r="B13" s="48">
        <v>12340</v>
      </c>
      <c r="C13" s="140" t="s">
        <v>241</v>
      </c>
      <c r="D13" s="43" t="str">
        <f>_xll.BDP(C13,$D$7)</f>
        <v>AUD</v>
      </c>
      <c r="E13" s="43" t="s">
        <v>476</v>
      </c>
      <c r="F13" s="66">
        <f>_xll.BDP(C13,$F$7)</f>
        <v>4.72</v>
      </c>
      <c r="G13" s="66">
        <f>_xll.BDP(C13,$G$7)</f>
        <v>4.75</v>
      </c>
      <c r="H13" s="67">
        <f>IF(OR(G13="#N/A N/A",F13="#N/A N/A"),0,  G13 - F13)</f>
        <v>3.0000000000000249E-2</v>
      </c>
      <c r="I13" s="75">
        <f>IF(OR(F13=0,F13="#N/A N/A"),0,H13 / F13*100)</f>
        <v>0.63559322033898835</v>
      </c>
      <c r="J13" s="25">
        <v>-1048000</v>
      </c>
      <c r="K13" s="48" t="str">
        <f>CONCATENATE(C791,D13, " Curncy")</f>
        <v>EURAUD Curncy</v>
      </c>
      <c r="L13" s="48">
        <f>IF(D13 = C791,1,_xll.BDP(K13,$L$7))</f>
        <v>1</v>
      </c>
      <c r="M13" s="68">
        <f>IF(D13 = C791,1,_xll.BDP(K13,$M$7)*L13)</f>
        <v>1.57734</v>
      </c>
      <c r="N13" s="69">
        <f>H13*J13*T13/M13</f>
        <v>-19932.291072311778</v>
      </c>
      <c r="O13" s="78">
        <f>N13 / Y791</f>
        <v>-1.1847381514796706E-4</v>
      </c>
      <c r="P13" s="69">
        <f>G13*J13*T13/M13</f>
        <v>-3155946.0864493391</v>
      </c>
      <c r="Q13" s="10">
        <f>P13 / Y791*100</f>
        <v>-1.8758354065094633</v>
      </c>
      <c r="R13" s="81">
        <f>IF(Q13&lt;0,Q13,0)</f>
        <v>-1.8758354065094633</v>
      </c>
      <c r="S13" s="152">
        <f>IF(Q13&gt;0,Q13,0)</f>
        <v>0</v>
      </c>
      <c r="T13" s="33">
        <f>IF(EXACT(D13,UPPER(D13)),1,0.01)/V13</f>
        <v>1</v>
      </c>
      <c r="U13" s="43">
        <v>0</v>
      </c>
      <c r="V13" s="43">
        <v>1</v>
      </c>
      <c r="W13" s="143">
        <f>IF(AND(Q13&lt;0,O13&gt;0),O13,0)</f>
        <v>0</v>
      </c>
      <c r="X13" s="143">
        <f>IF(AND(Q13&gt;0,O13&gt;0),O13,0)</f>
        <v>0</v>
      </c>
      <c r="Y13" s="194"/>
      <c r="Z13" s="176" t="e">
        <f>_xll.BDH(C13,$Z$7,$D$1,$D$1)</f>
        <v>#N/A</v>
      </c>
      <c r="AA13" s="174" t="e">
        <f>IF(OR(F13="#N/A N/A",Z13="#N/A N/A"),0,  F13 - Z13)</f>
        <v>#N/A</v>
      </c>
      <c r="AB13" s="162" t="e">
        <f>IF(OR(Z13=0,Z13="#N/A N/A"),0,AA13 / Z13*100)</f>
        <v>#N/A</v>
      </c>
      <c r="AC13" s="161">
        <v>-1048000</v>
      </c>
      <c r="AD13" s="163">
        <f>IF(D13 = C791,1,_xll.BDP(K13,$AD$7)*L13)</f>
        <v>1.58266</v>
      </c>
      <c r="AE13" s="186" t="e">
        <f>AA13*AC13*T13/AD13 / AF791</f>
        <v>#N/A</v>
      </c>
      <c r="AF13" s="197"/>
      <c r="AG13" s="188"/>
      <c r="AH13" s="170"/>
    </row>
    <row r="14" spans="1:34" s="43" customFormat="1" x14ac:dyDescent="0.2">
      <c r="B14" s="48">
        <v>21020</v>
      </c>
      <c r="C14" s="140" t="s">
        <v>240</v>
      </c>
      <c r="D14" s="43" t="str">
        <f>_xll.BDP(C14,$D$7)</f>
        <v>AUD</v>
      </c>
      <c r="E14" s="43" t="s">
        <v>477</v>
      </c>
      <c r="F14" s="66">
        <f>_xll.BDP(C14,$F$7)</f>
        <v>2.23</v>
      </c>
      <c r="G14" s="66">
        <f>_xll.BDP(C14,$G$7)</f>
        <v>2.5299999999999998</v>
      </c>
      <c r="H14" s="67">
        <f>IF(OR(G14="#N/A N/A",F14="#N/A N/A"),0,  G14 - F14)</f>
        <v>0.29999999999999982</v>
      </c>
      <c r="I14" s="75">
        <f>IF(OR(F14=0,F14="#N/A N/A"),0,H14 / F14*100)</f>
        <v>13.452914798206269</v>
      </c>
      <c r="J14" s="25">
        <v>-977000</v>
      </c>
      <c r="K14" s="48" t="str">
        <f>CONCATENATE(C791,D14, " Curncy")</f>
        <v>EURAUD Curncy</v>
      </c>
      <c r="L14" s="48">
        <f>IF(D14 = C791,1,_xll.BDP(K14,$L$7))</f>
        <v>1</v>
      </c>
      <c r="M14" s="68">
        <f>IF(D14 = C791,1,_xll.BDP(K14,$M$7)*L14)</f>
        <v>1.57734</v>
      </c>
      <c r="N14" s="69">
        <f>H14*J14*T14/M14</f>
        <v>-185819.1639088591</v>
      </c>
      <c r="O14" s="78">
        <f>N14 / Y791</f>
        <v>-1.1044744026675838E-3</v>
      </c>
      <c r="P14" s="69">
        <f>G14*J14*T14/M14</f>
        <v>-1567074.9489647127</v>
      </c>
      <c r="Q14" s="10">
        <f>P14 / Y791*100</f>
        <v>-0.93144007958299635</v>
      </c>
      <c r="R14" s="81">
        <f>IF(Q14&lt;0,Q14,0)</f>
        <v>-0.93144007958299635</v>
      </c>
      <c r="S14" s="152">
        <f>IF(Q14&gt;0,Q14,0)</f>
        <v>0</v>
      </c>
      <c r="T14" s="33">
        <f>IF(EXACT(D14,UPPER(D14)),1,0.01)/V14</f>
        <v>1</v>
      </c>
      <c r="U14" s="43">
        <v>0</v>
      </c>
      <c r="V14" s="43">
        <v>1</v>
      </c>
      <c r="W14" s="143">
        <f>IF(AND(Q14&lt;0,O14&gt;0),O14,0)</f>
        <v>0</v>
      </c>
      <c r="X14" s="143">
        <f>IF(AND(Q14&gt;0,O14&gt;0),O14,0)</f>
        <v>0</v>
      </c>
      <c r="Y14" s="194"/>
      <c r="Z14" s="176" t="e">
        <f>_xll.BDH(C14,$Z$7,$D$1,$D$1)</f>
        <v>#N/A</v>
      </c>
      <c r="AA14" s="174" t="e">
        <f>IF(OR(F14="#N/A N/A",Z14="#N/A N/A"),0,  F14 - Z14)</f>
        <v>#N/A</v>
      </c>
      <c r="AB14" s="162" t="e">
        <f>IF(OR(Z14=0,Z14="#N/A N/A"),0,AA14 / Z14*100)</f>
        <v>#N/A</v>
      </c>
      <c r="AC14" s="161">
        <v>-977000</v>
      </c>
      <c r="AD14" s="163">
        <f>IF(D14 = C791,1,_xll.BDP(K14,$AD$7)*L14)</f>
        <v>1.58266</v>
      </c>
      <c r="AE14" s="186" t="e">
        <f>AA14*AC14*T14/AD14 / AF791</f>
        <v>#N/A</v>
      </c>
      <c r="AF14" s="197"/>
      <c r="AG14" s="188"/>
      <c r="AH14" s="170"/>
    </row>
    <row r="15" spans="1:34" s="43" customFormat="1" x14ac:dyDescent="0.2">
      <c r="B15" s="48">
        <v>1631</v>
      </c>
      <c r="C15" s="140" t="s">
        <v>540</v>
      </c>
      <c r="D15" s="43" t="str">
        <f>_xll.BDP(C15,$D$7)</f>
        <v>AUD</v>
      </c>
      <c r="E15" s="43" t="s">
        <v>550</v>
      </c>
      <c r="F15" s="66">
        <f>_xll.BDP(C15,$F$7)</f>
        <v>102.15</v>
      </c>
      <c r="G15" s="66">
        <f>_xll.BDP(C15,$G$7)</f>
        <v>105.46</v>
      </c>
      <c r="H15" s="67">
        <f>IF(OR(G15="#N/A N/A",F15="#N/A N/A"),0,  G15 - F15)</f>
        <v>3.3099999999999881</v>
      </c>
      <c r="I15" s="75">
        <f>IF(OR(F15=0,F15="#N/A N/A"),0,H15 / F15*100)</f>
        <v>3.2403328438570611</v>
      </c>
      <c r="J15" s="25">
        <v>0</v>
      </c>
      <c r="K15" s="48" t="str">
        <f>CONCATENATE(C791,D15, " Curncy")</f>
        <v>EURAUD Curncy</v>
      </c>
      <c r="L15" s="48">
        <f>IF(D15 = C791,1,_xll.BDP(K15,$L$7))</f>
        <v>1</v>
      </c>
      <c r="M15" s="68">
        <f>IF(D15 = C791,1,_xll.BDP(K15,$M$7)*L15)</f>
        <v>1.57734</v>
      </c>
      <c r="N15" s="69">
        <f>H15*J15*T15/M15</f>
        <v>0</v>
      </c>
      <c r="O15" s="78">
        <f>N15 / Y791</f>
        <v>0</v>
      </c>
      <c r="P15" s="69">
        <f>G15*J15*T15/M15</f>
        <v>0</v>
      </c>
      <c r="Q15" s="10">
        <f>P15 / Y791*100</f>
        <v>0</v>
      </c>
      <c r="R15" s="81">
        <f>IF(Q15&lt;0,Q15,0)</f>
        <v>0</v>
      </c>
      <c r="S15" s="152">
        <f>IF(Q15&gt;0,Q15,0)</f>
        <v>0</v>
      </c>
      <c r="T15" s="33">
        <f>IF(EXACT(D15,UPPER(D15)),1,0.01)/V15</f>
        <v>1</v>
      </c>
      <c r="U15" s="43">
        <v>0</v>
      </c>
      <c r="V15" s="43">
        <v>1</v>
      </c>
      <c r="W15" s="143">
        <f>IF(AND(Q15&lt;0,O15&gt;0),O15,0)</f>
        <v>0</v>
      </c>
      <c r="X15" s="143">
        <f>IF(AND(Q15&gt;0,O15&gt;0),O15,0)</f>
        <v>0</v>
      </c>
      <c r="Y15" s="194"/>
      <c r="Z15" s="176" t="e">
        <f>_xll.BDH(C15,$Z$7,$D$1,$D$1)</f>
        <v>#N/A</v>
      </c>
      <c r="AA15" s="174" t="e">
        <f>IF(OR(F15="#N/A N/A",Z15="#N/A N/A"),0,  F15 - Z15)</f>
        <v>#N/A</v>
      </c>
      <c r="AB15" s="162" t="e">
        <f>IF(OR(Z15=0,Z15="#N/A N/A"),0,AA15 / Z15*100)</f>
        <v>#N/A</v>
      </c>
      <c r="AC15" s="161">
        <v>0</v>
      </c>
      <c r="AD15" s="163">
        <f>IF(D15 = C791,1,_xll.BDP(K15,$AD$7)*L15)</f>
        <v>1.58266</v>
      </c>
      <c r="AE15" s="186" t="e">
        <f>AA15*AC15*T15/AD15 / AF791</f>
        <v>#N/A</v>
      </c>
      <c r="AF15" s="197"/>
      <c r="AG15" s="188"/>
      <c r="AH15" s="170"/>
    </row>
    <row r="16" spans="1:34" s="43" customFormat="1" x14ac:dyDescent="0.2">
      <c r="B16" s="48">
        <v>19629</v>
      </c>
      <c r="C16" s="140" t="s">
        <v>541</v>
      </c>
      <c r="D16" s="43" t="str">
        <f>_xll.BDP(C16,$D$7)</f>
        <v>AUD</v>
      </c>
      <c r="E16" s="43" t="s">
        <v>551</v>
      </c>
      <c r="F16" s="66">
        <f>_xll.BDP(C16,$F$7)</f>
        <v>0.85</v>
      </c>
      <c r="G16" s="66">
        <f>_xll.BDP(C16,$G$7)</f>
        <v>0.85</v>
      </c>
      <c r="H16" s="67">
        <f>IF(OR(G16="#N/A N/A",F16="#N/A N/A"),0,  G16 - F16)</f>
        <v>0</v>
      </c>
      <c r="I16" s="75">
        <f>IF(OR(F16=0,F16="#N/A N/A"),0,H16 / F16*100)</f>
        <v>0</v>
      </c>
      <c r="J16" s="25">
        <v>0</v>
      </c>
      <c r="K16" s="48" t="str">
        <f>CONCATENATE(C791,D16, " Curncy")</f>
        <v>EURAUD Curncy</v>
      </c>
      <c r="L16" s="48">
        <f>IF(D16 = C791,1,_xll.BDP(K16,$L$7))</f>
        <v>1</v>
      </c>
      <c r="M16" s="68">
        <f>IF(D16 = C791,1,_xll.BDP(K16,$M$7)*L16)</f>
        <v>1.57734</v>
      </c>
      <c r="N16" s="69">
        <f>H16*J16*T16/M16</f>
        <v>0</v>
      </c>
      <c r="O16" s="78">
        <f>N16 / Y791</f>
        <v>0</v>
      </c>
      <c r="P16" s="69">
        <f>G16*J16*T16/M16</f>
        <v>0</v>
      </c>
      <c r="Q16" s="10">
        <f>P16 / Y791*100</f>
        <v>0</v>
      </c>
      <c r="R16" s="81">
        <f>IF(Q16&lt;0,Q16,0)</f>
        <v>0</v>
      </c>
      <c r="S16" s="152">
        <f>IF(Q16&gt;0,Q16,0)</f>
        <v>0</v>
      </c>
      <c r="T16" s="33">
        <f>IF(EXACT(D16,UPPER(D16)),1,0.01)/V16</f>
        <v>1</v>
      </c>
      <c r="U16" s="43">
        <v>0</v>
      </c>
      <c r="V16" s="43">
        <v>1</v>
      </c>
      <c r="W16" s="143">
        <f>IF(AND(Q16&lt;0,O16&gt;0),O16,0)</f>
        <v>0</v>
      </c>
      <c r="X16" s="143">
        <f>IF(AND(Q16&gt;0,O16&gt;0),O16,0)</f>
        <v>0</v>
      </c>
      <c r="Y16" s="194"/>
      <c r="Z16" s="176" t="e">
        <f>_xll.BDH(C16,$Z$7,$D$1,$D$1)</f>
        <v>#N/A</v>
      </c>
      <c r="AA16" s="174" t="e">
        <f>IF(OR(F16="#N/A N/A",Z16="#N/A N/A"),0,  F16 - Z16)</f>
        <v>#N/A</v>
      </c>
      <c r="AB16" s="162" t="e">
        <f>IF(OR(Z16=0,Z16="#N/A N/A"),0,AA16 / Z16*100)</f>
        <v>#N/A</v>
      </c>
      <c r="AC16" s="161">
        <v>0</v>
      </c>
      <c r="AD16" s="163">
        <f>IF(D16 = C791,1,_xll.BDP(K16,$AD$7)*L16)</f>
        <v>1.58266</v>
      </c>
      <c r="AE16" s="186" t="e">
        <f>AA16*AC16*T16/AD16 / AF791</f>
        <v>#N/A</v>
      </c>
      <c r="AF16" s="197"/>
      <c r="AG16" s="188"/>
      <c r="AH16" s="170"/>
    </row>
    <row r="17" spans="1:34" s="43" customFormat="1" x14ac:dyDescent="0.2">
      <c r="B17" s="48">
        <v>20956</v>
      </c>
      <c r="C17" s="140" t="s">
        <v>239</v>
      </c>
      <c r="D17" s="43" t="str">
        <f>_xll.BDP(C17,$D$7)</f>
        <v>AUD</v>
      </c>
      <c r="E17" s="43" t="s">
        <v>478</v>
      </c>
      <c r="F17" s="66">
        <f>_xll.BDP(C17,$F$7)</f>
        <v>3.08</v>
      </c>
      <c r="G17" s="66">
        <f>_xll.BDP(C17,$G$7)</f>
        <v>3.17</v>
      </c>
      <c r="H17" s="67">
        <f>IF(OR(G17="#N/A N/A",F17="#N/A N/A"),0,  G17 - F17)</f>
        <v>8.9999999999999858E-2</v>
      </c>
      <c r="I17" s="75">
        <f>IF(OR(F17=0,F17="#N/A N/A"),0,H17 / F17*100)</f>
        <v>2.9220779220779174</v>
      </c>
      <c r="J17" s="25">
        <v>-916000</v>
      </c>
      <c r="K17" s="48" t="str">
        <f>CONCATENATE(C791,D17, " Curncy")</f>
        <v>EURAUD Curncy</v>
      </c>
      <c r="L17" s="48">
        <f>IF(D17 = C791,1,_xll.BDP(K17,$L$7))</f>
        <v>1</v>
      </c>
      <c r="M17" s="68">
        <f>IF(D17 = C791,1,_xll.BDP(K17,$M$7)*L17)</f>
        <v>1.57734</v>
      </c>
      <c r="N17" s="69">
        <f>H17*J17*T17/M17</f>
        <v>-52265.205979687242</v>
      </c>
      <c r="O17" s="78">
        <f>N17 / Y791</f>
        <v>-3.1065462216279605E-4</v>
      </c>
      <c r="P17" s="69">
        <f>G17*J17*T17/M17</f>
        <v>-1840896.6995067645</v>
      </c>
      <c r="Q17" s="10">
        <f>P17 / Y791*100</f>
        <v>-1.09419461361785</v>
      </c>
      <c r="R17" s="81">
        <f>IF(Q17&lt;0,Q17,0)</f>
        <v>-1.09419461361785</v>
      </c>
      <c r="S17" s="152">
        <f>IF(Q17&gt;0,Q17,0)</f>
        <v>0</v>
      </c>
      <c r="T17" s="33">
        <f>IF(EXACT(D17,UPPER(D17)),1,0.01)/V17</f>
        <v>1</v>
      </c>
      <c r="U17" s="43">
        <v>0</v>
      </c>
      <c r="V17" s="43">
        <v>1</v>
      </c>
      <c r="W17" s="143">
        <f>IF(AND(Q17&lt;0,O17&gt;0),O17,0)</f>
        <v>0</v>
      </c>
      <c r="X17" s="143">
        <f>IF(AND(Q17&gt;0,O17&gt;0),O17,0)</f>
        <v>0</v>
      </c>
      <c r="Y17" s="194"/>
      <c r="Z17" s="176" t="e">
        <f>_xll.BDH(C17,$Z$7,$D$1,$D$1)</f>
        <v>#N/A</v>
      </c>
      <c r="AA17" s="174" t="e">
        <f>IF(OR(F17="#N/A N/A",Z17="#N/A N/A"),0,  F17 - Z17)</f>
        <v>#N/A</v>
      </c>
      <c r="AB17" s="162" t="e">
        <f>IF(OR(Z17=0,Z17="#N/A N/A"),0,AA17 / Z17*100)</f>
        <v>#N/A</v>
      </c>
      <c r="AC17" s="161">
        <v>-916000</v>
      </c>
      <c r="AD17" s="163">
        <f>IF(D17 = C791,1,_xll.BDP(K17,$AD$7)*L17)</f>
        <v>1.58266</v>
      </c>
      <c r="AE17" s="186" t="e">
        <f>AA17*AC17*T17/AD17 / AF791</f>
        <v>#N/A</v>
      </c>
      <c r="AF17" s="197"/>
      <c r="AG17" s="188"/>
      <c r="AH17" s="170"/>
    </row>
    <row r="18" spans="1:34" s="43" customFormat="1" x14ac:dyDescent="0.2">
      <c r="B18" s="48">
        <v>24458</v>
      </c>
      <c r="C18" s="140" t="s">
        <v>238</v>
      </c>
      <c r="D18" s="43" t="str">
        <f>_xll.BDP(C18,$D$7)</f>
        <v>AUD</v>
      </c>
      <c r="E18" s="43" t="s">
        <v>462</v>
      </c>
      <c r="F18" s="66" t="str">
        <f>_xll.BDP(C18,$F$7)</f>
        <v>#N/A N/A</v>
      </c>
      <c r="G18" s="66">
        <f>_xll.BDP(C18,$G$7)</f>
        <v>7.3999999999999996E-2</v>
      </c>
      <c r="H18" s="67">
        <f>IF(OR(G18="#N/A N/A",F18="#N/A N/A"),0,  G18 - F18)</f>
        <v>0</v>
      </c>
      <c r="I18" s="75">
        <f>IF(OR(F18=0,F18="#N/A N/A"),0,H18 / F18*100)</f>
        <v>0</v>
      </c>
      <c r="J18" s="25">
        <v>5759800</v>
      </c>
      <c r="K18" s="48" t="str">
        <f>CONCATENATE(C791,D18, " Curncy")</f>
        <v>EURAUD Curncy</v>
      </c>
      <c r="L18" s="48">
        <f>IF(D18 = C791,1,_xll.BDP(K18,$L$7))</f>
        <v>1</v>
      </c>
      <c r="M18" s="68">
        <f>IF(D18 = C791,1,_xll.BDP(K18,$M$7)*L18)</f>
        <v>1.57734</v>
      </c>
      <c r="N18" s="69">
        <f>H18*J18*T18/M18</f>
        <v>0</v>
      </c>
      <c r="O18" s="78">
        <f>N18 / Y791</f>
        <v>0</v>
      </c>
      <c r="P18" s="69">
        <f>G18*J18*T18/M18</f>
        <v>270217.70829370961</v>
      </c>
      <c r="Q18" s="10">
        <f>P18 / Y791*100</f>
        <v>0.16061235863932846</v>
      </c>
      <c r="R18" s="81">
        <f>IF(Q18&lt;0,Q18,0)</f>
        <v>0</v>
      </c>
      <c r="S18" s="152">
        <f>IF(Q18&gt;0,Q18,0)</f>
        <v>0.16061235863932846</v>
      </c>
      <c r="T18" s="33">
        <f>IF(EXACT(D18,UPPER(D18)),1,0.01)/V18</f>
        <v>1</v>
      </c>
      <c r="U18" s="43">
        <v>0</v>
      </c>
      <c r="V18" s="43">
        <v>1</v>
      </c>
      <c r="W18" s="143">
        <f>IF(AND(Q18&lt;0,O18&gt;0),O18,0)</f>
        <v>0</v>
      </c>
      <c r="X18" s="143">
        <f>IF(AND(Q18&gt;0,O18&gt;0),O18,0)</f>
        <v>0</v>
      </c>
      <c r="Y18" s="194"/>
      <c r="Z18" s="176" t="e">
        <f>_xll.BDH(C18,$Z$7,$D$1,$D$1)</f>
        <v>#N/A</v>
      </c>
      <c r="AA18" s="174" t="e">
        <f>IF(OR(F18="#N/A N/A",Z18="#N/A N/A"),0,  F18 - Z18)</f>
        <v>#N/A</v>
      </c>
      <c r="AB18" s="162" t="e">
        <f>IF(OR(Z18=0,Z18="#N/A N/A"),0,AA18 / Z18*100)</f>
        <v>#N/A</v>
      </c>
      <c r="AC18" s="161">
        <v>5759800</v>
      </c>
      <c r="AD18" s="163">
        <f>IF(D18 = C791,1,_xll.BDP(K18,$AD$7)*L18)</f>
        <v>1.58266</v>
      </c>
      <c r="AE18" s="186" t="e">
        <f>AA18*AC18*T18/AD18 / AF791</f>
        <v>#N/A</v>
      </c>
      <c r="AF18" s="197"/>
      <c r="AG18" s="188"/>
      <c r="AH18" s="170"/>
    </row>
    <row r="19" spans="1:34" s="43" customFormat="1" x14ac:dyDescent="0.2">
      <c r="B19" s="48">
        <v>19726</v>
      </c>
      <c r="C19" s="140" t="s">
        <v>542</v>
      </c>
      <c r="D19" s="43" t="str">
        <f>_xll.BDP(C19,$D$7)</f>
        <v>AUD</v>
      </c>
      <c r="E19" s="43" t="s">
        <v>552</v>
      </c>
      <c r="F19" s="66">
        <f>_xll.BDP(C19,$F$7)</f>
        <v>6.56</v>
      </c>
      <c r="G19" s="66">
        <f>_xll.BDP(C19,$G$7)</f>
        <v>6.75</v>
      </c>
      <c r="H19" s="67">
        <f>IF(OR(G19="#N/A N/A",F19="#N/A N/A"),0,  G19 - F19)</f>
        <v>0.19000000000000039</v>
      </c>
      <c r="I19" s="75">
        <f>IF(OR(F19=0,F19="#N/A N/A"),0,H19 / F19*100)</f>
        <v>2.89634146341464</v>
      </c>
      <c r="J19" s="25">
        <v>0</v>
      </c>
      <c r="K19" s="48" t="str">
        <f>CONCATENATE(C791,D19, " Curncy")</f>
        <v>EURAUD Curncy</v>
      </c>
      <c r="L19" s="48">
        <f>IF(D19 = C791,1,_xll.BDP(K19,$L$7))</f>
        <v>1</v>
      </c>
      <c r="M19" s="68">
        <f>IF(D19 = C791,1,_xll.BDP(K19,$M$7)*L19)</f>
        <v>1.57734</v>
      </c>
      <c r="N19" s="69">
        <f>H19*J19*T19/M19</f>
        <v>0</v>
      </c>
      <c r="O19" s="78">
        <f>N19 / Y791</f>
        <v>0</v>
      </c>
      <c r="P19" s="69">
        <f>G19*J19*T19/M19</f>
        <v>0</v>
      </c>
      <c r="Q19" s="10">
        <f>P19 / Y791*100</f>
        <v>0</v>
      </c>
      <c r="R19" s="81">
        <f>IF(Q19&lt;0,Q19,0)</f>
        <v>0</v>
      </c>
      <c r="S19" s="152">
        <f>IF(Q19&gt;0,Q19,0)</f>
        <v>0</v>
      </c>
      <c r="T19" s="33">
        <f>IF(EXACT(D19,UPPER(D19)),1,0.01)/V19</f>
        <v>1</v>
      </c>
      <c r="U19" s="43">
        <v>0</v>
      </c>
      <c r="V19" s="43">
        <v>1</v>
      </c>
      <c r="W19" s="143">
        <f>IF(AND(Q19&lt;0,O19&gt;0),O19,0)</f>
        <v>0</v>
      </c>
      <c r="X19" s="143">
        <f>IF(AND(Q19&gt;0,O19&gt;0),O19,0)</f>
        <v>0</v>
      </c>
      <c r="Y19" s="194"/>
      <c r="Z19" s="176" t="e">
        <f>_xll.BDH(C19,$Z$7,$D$1,$D$1)</f>
        <v>#N/A</v>
      </c>
      <c r="AA19" s="174" t="e">
        <f>IF(OR(F19="#N/A N/A",Z19="#N/A N/A"),0,  F19 - Z19)</f>
        <v>#N/A</v>
      </c>
      <c r="AB19" s="162" t="e">
        <f>IF(OR(Z19=0,Z19="#N/A N/A"),0,AA19 / Z19*100)</f>
        <v>#N/A</v>
      </c>
      <c r="AC19" s="161">
        <v>0</v>
      </c>
      <c r="AD19" s="163">
        <f>IF(D19 = C791,1,_xll.BDP(K19,$AD$7)*L19)</f>
        <v>1.58266</v>
      </c>
      <c r="AE19" s="186" t="e">
        <f>AA19*AC19*T19/AD19 / AF791</f>
        <v>#N/A</v>
      </c>
      <c r="AF19" s="197"/>
      <c r="AG19" s="188"/>
      <c r="AH19" s="170"/>
    </row>
    <row r="20" spans="1:34" s="43" customFormat="1" x14ac:dyDescent="0.2">
      <c r="B20" s="48">
        <v>21043</v>
      </c>
      <c r="C20" s="140" t="s">
        <v>543</v>
      </c>
      <c r="D20" s="43" t="str">
        <f>_xll.BDP(C20,$D$7)</f>
        <v>AUD</v>
      </c>
      <c r="E20" s="43" t="s">
        <v>553</v>
      </c>
      <c r="F20" s="66">
        <f>_xll.BDP(C20,$F$7)</f>
        <v>40.68</v>
      </c>
      <c r="G20" s="66">
        <f>_xll.BDP(C20,$G$7)</f>
        <v>40.92</v>
      </c>
      <c r="H20" s="67">
        <f>IF(OR(G20="#N/A N/A",F20="#N/A N/A"),0,  G20 - F20)</f>
        <v>0.24000000000000199</v>
      </c>
      <c r="I20" s="75">
        <f>IF(OR(F20=0,F20="#N/A N/A"),0,H20 / F20*100)</f>
        <v>0.58997050147493124</v>
      </c>
      <c r="J20" s="25">
        <v>0</v>
      </c>
      <c r="K20" s="48" t="str">
        <f>CONCATENATE(C791,D20, " Curncy")</f>
        <v>EURAUD Curncy</v>
      </c>
      <c r="L20" s="48">
        <f>IF(D20 = C791,1,_xll.BDP(K20,$L$7))</f>
        <v>1</v>
      </c>
      <c r="M20" s="68">
        <f>IF(D20 = C791,1,_xll.BDP(K20,$M$7)*L20)</f>
        <v>1.57734</v>
      </c>
      <c r="N20" s="69">
        <f>H20*J20*T20/M20</f>
        <v>0</v>
      </c>
      <c r="O20" s="78">
        <f>N20 / Y791</f>
        <v>0</v>
      </c>
      <c r="P20" s="69">
        <f>G20*J20*T20/M20</f>
        <v>0</v>
      </c>
      <c r="Q20" s="10">
        <f>P20 / Y791*100</f>
        <v>0</v>
      </c>
      <c r="R20" s="81">
        <f>IF(Q20&lt;0,Q20,0)</f>
        <v>0</v>
      </c>
      <c r="S20" s="152">
        <f>IF(Q20&gt;0,Q20,0)</f>
        <v>0</v>
      </c>
      <c r="T20" s="33">
        <f>IF(EXACT(D20,UPPER(D20)),1,0.01)/V20</f>
        <v>1</v>
      </c>
      <c r="U20" s="43">
        <v>0</v>
      </c>
      <c r="V20" s="43">
        <v>1</v>
      </c>
      <c r="W20" s="143">
        <f>IF(AND(Q20&lt;0,O20&gt;0),O20,0)</f>
        <v>0</v>
      </c>
      <c r="X20" s="143">
        <f>IF(AND(Q20&gt;0,O20&gt;0),O20,0)</f>
        <v>0</v>
      </c>
      <c r="Y20" s="194"/>
      <c r="Z20" s="176" t="e">
        <f>_xll.BDH(C20,$Z$7,$D$1,$D$1)</f>
        <v>#N/A</v>
      </c>
      <c r="AA20" s="174" t="e">
        <f>IF(OR(F20="#N/A N/A",Z20="#N/A N/A"),0,  F20 - Z20)</f>
        <v>#N/A</v>
      </c>
      <c r="AB20" s="162" t="e">
        <f>IF(OR(Z20=0,Z20="#N/A N/A"),0,AA20 / Z20*100)</f>
        <v>#N/A</v>
      </c>
      <c r="AC20" s="161">
        <v>0</v>
      </c>
      <c r="AD20" s="163">
        <f>IF(D20 = C791,1,_xll.BDP(K20,$AD$7)*L20)</f>
        <v>1.58266</v>
      </c>
      <c r="AE20" s="186" t="e">
        <f>AA20*AC20*T20/AD20 / AF791</f>
        <v>#N/A</v>
      </c>
      <c r="AF20" s="197"/>
      <c r="AG20" s="188"/>
      <c r="AH20" s="170"/>
    </row>
    <row r="21" spans="1:34" s="43" customFormat="1" x14ac:dyDescent="0.2">
      <c r="B21" s="48">
        <v>24969</v>
      </c>
      <c r="C21" s="140" t="s">
        <v>237</v>
      </c>
      <c r="D21" s="43" t="str">
        <f>_xll.BDP(C21,$D$7)</f>
        <v>AUD</v>
      </c>
      <c r="E21" s="43" t="s">
        <v>461</v>
      </c>
      <c r="F21" s="66">
        <f>_xll.BDP(C21,$F$7)</f>
        <v>1.56</v>
      </c>
      <c r="G21" s="66">
        <f>_xll.BDP(C21,$G$7)</f>
        <v>1.5249999999999999</v>
      </c>
      <c r="H21" s="67">
        <f>IF(OR(G21="#N/A N/A",F21="#N/A N/A"),0,  G21 - F21)</f>
        <v>-3.5000000000000142E-2</v>
      </c>
      <c r="I21" s="75">
        <f>IF(OR(F21=0,F21="#N/A N/A"),0,H21 / F21*100)</f>
        <v>-2.2435897435897525</v>
      </c>
      <c r="J21" s="25">
        <v>960000</v>
      </c>
      <c r="K21" s="48" t="str">
        <f>CONCATENATE(C791,D21, " Curncy")</f>
        <v>EURAUD Curncy</v>
      </c>
      <c r="L21" s="48">
        <f>IF(D21 = C791,1,_xll.BDP(K21,$L$7))</f>
        <v>1</v>
      </c>
      <c r="M21" s="68">
        <f>IF(D21 = C791,1,_xll.BDP(K21,$M$7)*L21)</f>
        <v>1.57734</v>
      </c>
      <c r="N21" s="69">
        <f>H21*J21*T21/M21</f>
        <v>-21301.685115447613</v>
      </c>
      <c r="O21" s="78">
        <f>N21 / Y791</f>
        <v>-1.2661323756271237E-4</v>
      </c>
      <c r="P21" s="69">
        <f>G21*J21*T21/M21</f>
        <v>928144.85145878501</v>
      </c>
      <c r="Q21" s="10">
        <f>P21 / Y791*100</f>
        <v>0.55167196366610149</v>
      </c>
      <c r="R21" s="81">
        <f>IF(Q21&lt;0,Q21,0)</f>
        <v>0</v>
      </c>
      <c r="S21" s="152">
        <f>IF(Q21&gt;0,Q21,0)</f>
        <v>0.55167196366610149</v>
      </c>
      <c r="T21" s="33">
        <f>IF(EXACT(D21,UPPER(D21)),1,0.01)/V21</f>
        <v>1</v>
      </c>
      <c r="U21" s="43">
        <v>0</v>
      </c>
      <c r="V21" s="43">
        <v>1</v>
      </c>
      <c r="W21" s="143">
        <f>IF(AND(Q21&lt;0,O21&gt;0),O21,0)</f>
        <v>0</v>
      </c>
      <c r="X21" s="143">
        <f>IF(AND(Q21&gt;0,O21&gt;0),O21,0)</f>
        <v>0</v>
      </c>
      <c r="Y21" s="194"/>
      <c r="Z21" s="176" t="e">
        <f>_xll.BDH(C21,$Z$7,$D$1,$D$1)</f>
        <v>#N/A</v>
      </c>
      <c r="AA21" s="174" t="e">
        <f>IF(OR(F21="#N/A N/A",Z21="#N/A N/A"),0,  F21 - Z21)</f>
        <v>#N/A</v>
      </c>
      <c r="AB21" s="162" t="e">
        <f>IF(OR(Z21=0,Z21="#N/A N/A"),0,AA21 / Z21*100)</f>
        <v>#N/A</v>
      </c>
      <c r="AC21" s="161">
        <v>960000</v>
      </c>
      <c r="AD21" s="163">
        <f>IF(D21 = C791,1,_xll.BDP(K21,$AD$7)*L21)</f>
        <v>1.58266</v>
      </c>
      <c r="AE21" s="186" t="e">
        <f>AA21*AC21*T21/AD21 / AF791</f>
        <v>#N/A</v>
      </c>
      <c r="AF21" s="197"/>
      <c r="AG21" s="188"/>
      <c r="AH21" s="170"/>
    </row>
    <row r="22" spans="1:34" s="43" customFormat="1" x14ac:dyDescent="0.2">
      <c r="B22" s="48">
        <v>26847</v>
      </c>
      <c r="C22" s="140" t="s">
        <v>236</v>
      </c>
      <c r="D22" s="43" t="str">
        <f>_xll.BDP(C22,$D$7)</f>
        <v>AUD</v>
      </c>
      <c r="E22" s="43" t="s">
        <v>460</v>
      </c>
      <c r="F22" s="66">
        <f>_xll.BDP(C22,$F$7)</f>
        <v>0.20499999999999999</v>
      </c>
      <c r="G22" s="66">
        <f>_xll.BDP(C22,$G$7)</f>
        <v>0.20499999999999999</v>
      </c>
      <c r="H22" s="67">
        <f>IF(OR(G22="#N/A N/A",F22="#N/A N/A"),0,  G22 - F22)</f>
        <v>0</v>
      </c>
      <c r="I22" s="75">
        <f>IF(OR(F22=0,F22="#N/A N/A"),0,H22 / F22*100)</f>
        <v>0</v>
      </c>
      <c r="J22" s="25">
        <v>383311</v>
      </c>
      <c r="K22" s="48" t="str">
        <f>CONCATENATE(C791,D22, " Curncy")</f>
        <v>EURAUD Curncy</v>
      </c>
      <c r="L22" s="48">
        <f>IF(D22 = C791,1,_xll.BDP(K22,$L$7))</f>
        <v>1</v>
      </c>
      <c r="M22" s="68">
        <f>IF(D22 = C791,1,_xll.BDP(K22,$M$7)*L22)</f>
        <v>1.57734</v>
      </c>
      <c r="N22" s="69">
        <f>H22*J22*T22/M22</f>
        <v>0</v>
      </c>
      <c r="O22" s="78">
        <f>N22 / Y791</f>
        <v>0</v>
      </c>
      <c r="P22" s="69">
        <f>G22*J22*T22/M22</f>
        <v>49817.258802794575</v>
      </c>
      <c r="Q22" s="10">
        <f>P22 / Y791*100</f>
        <v>2.961044813749146E-2</v>
      </c>
      <c r="R22" s="81">
        <f>IF(Q22&lt;0,Q22,0)</f>
        <v>0</v>
      </c>
      <c r="S22" s="152">
        <f>IF(Q22&gt;0,Q22,0)</f>
        <v>2.961044813749146E-2</v>
      </c>
      <c r="T22" s="33">
        <f>IF(EXACT(D22,UPPER(D22)),1,0.01)/V22</f>
        <v>1</v>
      </c>
      <c r="U22" s="43">
        <v>0</v>
      </c>
      <c r="V22" s="43">
        <v>1</v>
      </c>
      <c r="W22" s="143">
        <f>IF(AND(Q22&lt;0,O22&gt;0),O22,0)</f>
        <v>0</v>
      </c>
      <c r="X22" s="143">
        <f>IF(AND(Q22&gt;0,O22&gt;0),O22,0)</f>
        <v>0</v>
      </c>
      <c r="Y22" s="194"/>
      <c r="Z22" s="176" t="e">
        <f>_xll.BDH(C22,$Z$7,$D$1,$D$1)</f>
        <v>#N/A</v>
      </c>
      <c r="AA22" s="174" t="e">
        <f>IF(OR(F22="#N/A N/A",Z22="#N/A N/A"),0,  F22 - Z22)</f>
        <v>#N/A</v>
      </c>
      <c r="AB22" s="162" t="e">
        <f>IF(OR(Z22=0,Z22="#N/A N/A"),0,AA22 / Z22*100)</f>
        <v>#N/A</v>
      </c>
      <c r="AC22" s="161">
        <v>383311</v>
      </c>
      <c r="AD22" s="163">
        <f>IF(D22 = C791,1,_xll.BDP(K22,$AD$7)*L22)</f>
        <v>1.58266</v>
      </c>
      <c r="AE22" s="186" t="e">
        <f>AA22*AC22*T22/AD22 / AF791</f>
        <v>#N/A</v>
      </c>
      <c r="AF22" s="197"/>
      <c r="AG22" s="188"/>
      <c r="AH22" s="170"/>
    </row>
    <row r="23" spans="1:34" s="43" customFormat="1" x14ac:dyDescent="0.2">
      <c r="B23" s="48">
        <v>20633</v>
      </c>
      <c r="C23" s="140" t="s">
        <v>235</v>
      </c>
      <c r="D23" s="43" t="str">
        <f>_xll.BDP(C23,$D$7)</f>
        <v>AUD</v>
      </c>
      <c r="E23" s="43" t="s">
        <v>479</v>
      </c>
      <c r="F23" s="66">
        <f>_xll.BDP(C23,$F$7)</f>
        <v>26.71</v>
      </c>
      <c r="G23" s="66">
        <f>_xll.BDP(C23,$G$7)</f>
        <v>26.9</v>
      </c>
      <c r="H23" s="67">
        <f>IF(OR(G23="#N/A N/A",F23="#N/A N/A"),0,  G23 - F23)</f>
        <v>0.18999999999999773</v>
      </c>
      <c r="I23" s="75">
        <f>IF(OR(F23=0,F23="#N/A N/A"),0,H23 / F23*100)</f>
        <v>0.71134406589291543</v>
      </c>
      <c r="J23" s="25">
        <v>-61600</v>
      </c>
      <c r="K23" s="48" t="str">
        <f>CONCATENATE(C791,D23, " Curncy")</f>
        <v>EURAUD Curncy</v>
      </c>
      <c r="L23" s="48">
        <f>IF(D23 = C791,1,_xll.BDP(K23,$L$7))</f>
        <v>1</v>
      </c>
      <c r="M23" s="68">
        <f>IF(D23 = C791,1,_xll.BDP(K23,$M$7)*L23)</f>
        <v>1.57734</v>
      </c>
      <c r="N23" s="69">
        <f>H23*J23*T23/M23</f>
        <v>-7420.0869818807996</v>
      </c>
      <c r="O23" s="78">
        <f>N23 / Y791</f>
        <v>-4.4103611084344098E-5</v>
      </c>
      <c r="P23" s="69">
        <f>G23*J23*T23/M23</f>
        <v>-1050528.1042768206</v>
      </c>
      <c r="Q23" s="10">
        <f>P23 / Y791*100</f>
        <v>-0.62441428324677395</v>
      </c>
      <c r="R23" s="81">
        <f>IF(Q23&lt;0,Q23,0)</f>
        <v>-0.62441428324677395</v>
      </c>
      <c r="S23" s="152">
        <f>IF(Q23&gt;0,Q23,0)</f>
        <v>0</v>
      </c>
      <c r="T23" s="33">
        <f>IF(EXACT(D23,UPPER(D23)),1,0.01)/V23</f>
        <v>1</v>
      </c>
      <c r="U23" s="43">
        <v>0</v>
      </c>
      <c r="V23" s="43">
        <v>1</v>
      </c>
      <c r="W23" s="143">
        <f>IF(AND(Q23&lt;0,O23&gt;0),O23,0)</f>
        <v>0</v>
      </c>
      <c r="X23" s="143">
        <f>IF(AND(Q23&gt;0,O23&gt;0),O23,0)</f>
        <v>0</v>
      </c>
      <c r="Y23" s="194"/>
      <c r="Z23" s="176" t="e">
        <f>_xll.BDH(C23,$Z$7,$D$1,$D$1)</f>
        <v>#N/A</v>
      </c>
      <c r="AA23" s="174" t="e">
        <f>IF(OR(F23="#N/A N/A",Z23="#N/A N/A"),0,  F23 - Z23)</f>
        <v>#N/A</v>
      </c>
      <c r="AB23" s="162" t="e">
        <f>IF(OR(Z23=0,Z23="#N/A N/A"),0,AA23 / Z23*100)</f>
        <v>#N/A</v>
      </c>
      <c r="AC23" s="161">
        <v>-61600</v>
      </c>
      <c r="AD23" s="163">
        <f>IF(D23 = C791,1,_xll.BDP(K23,$AD$7)*L23)</f>
        <v>1.58266</v>
      </c>
      <c r="AE23" s="186" t="e">
        <f>AA23*AC23*T23/AD23 / AF791</f>
        <v>#N/A</v>
      </c>
      <c r="AF23" s="197"/>
      <c r="AG23" s="188"/>
      <c r="AH23" s="170"/>
    </row>
    <row r="24" spans="1:34" s="43" customFormat="1" x14ac:dyDescent="0.2">
      <c r="A24" s="45" t="s">
        <v>298</v>
      </c>
      <c r="B24" s="61"/>
      <c r="C24" s="220"/>
      <c r="D24" s="45"/>
      <c r="E24" s="47" t="s">
        <v>234</v>
      </c>
      <c r="F24" s="70"/>
      <c r="G24" s="70"/>
      <c r="H24" s="71"/>
      <c r="I24" s="76"/>
      <c r="J24" s="40"/>
      <c r="K24" s="49"/>
      <c r="L24" s="49"/>
      <c r="M24" s="72"/>
      <c r="N24" s="73">
        <f xml:space="preserve"> SUM(N10:N23)</f>
        <v>-338218.77337796544</v>
      </c>
      <c r="O24" s="79">
        <f xml:space="preserve"> SUM(O10:O23)</f>
        <v>-2.010309215904193E-3</v>
      </c>
      <c r="P24" s="73">
        <f xml:space="preserve"> SUM(P10:P23)</f>
        <v>-4485776.0818846924</v>
      </c>
      <c r="Q24" s="41">
        <f xml:space="preserve"> SUM(Q10:Q23)</f>
        <v>-2.6662615170145672</v>
      </c>
      <c r="R24" s="82">
        <f xml:space="preserve"> SUM(R10:R23)</f>
        <v>-5.76549882181705</v>
      </c>
      <c r="S24" s="153">
        <f xml:space="preserve"> SUM(S10:S23)</f>
        <v>3.0992373048024828</v>
      </c>
      <c r="T24" s="38"/>
      <c r="U24" s="45"/>
      <c r="V24" s="70"/>
      <c r="W24" s="82">
        <f xml:space="preserve"> SUM(W10:W23)</f>
        <v>0</v>
      </c>
      <c r="X24" s="82">
        <f xml:space="preserve"> SUM(X10:X23)</f>
        <v>0</v>
      </c>
      <c r="Y24" s="207"/>
      <c r="Z24" s="165"/>
      <c r="AA24" s="175"/>
      <c r="AB24" s="164"/>
      <c r="AC24" s="165"/>
      <c r="AD24" s="171"/>
      <c r="AE24" s="187" t="e">
        <f xml:space="preserve"> SUM(AE10:AE23)</f>
        <v>#N/A</v>
      </c>
      <c r="AF24" s="208"/>
      <c r="AG24" s="188"/>
      <c r="AH24" s="170"/>
    </row>
    <row r="25" spans="1:34" s="43" customFormat="1" ht="12" customHeight="1" x14ac:dyDescent="0.2">
      <c r="A25" s="19"/>
      <c r="B25" s="51"/>
      <c r="C25" s="223"/>
      <c r="D25" s="19"/>
      <c r="E25" s="19"/>
      <c r="F25" s="227"/>
      <c r="G25" s="227"/>
      <c r="H25" s="228"/>
      <c r="I25" s="229"/>
      <c r="J25" s="28"/>
      <c r="K25" s="51"/>
      <c r="L25" s="51"/>
      <c r="M25" s="230"/>
      <c r="N25" s="239"/>
      <c r="O25" s="158"/>
      <c r="P25" s="239"/>
      <c r="Q25" s="54"/>
      <c r="R25" s="240"/>
      <c r="S25" s="152"/>
      <c r="T25" s="36"/>
      <c r="U25" s="19"/>
      <c r="V25" s="227"/>
      <c r="W25" s="240"/>
      <c r="X25" s="240"/>
      <c r="Y25" s="234"/>
      <c r="Z25" s="235"/>
      <c r="AA25" s="235"/>
      <c r="AB25" s="236"/>
      <c r="AC25" s="235"/>
      <c r="AD25" s="237"/>
      <c r="AE25" s="186"/>
      <c r="AF25" s="197"/>
      <c r="AG25" s="188"/>
      <c r="AH25" s="170"/>
    </row>
    <row r="26" spans="1:34" s="43" customFormat="1" ht="12" customHeight="1" x14ac:dyDescent="0.2">
      <c r="A26" s="19"/>
      <c r="B26" s="51">
        <v>3338</v>
      </c>
      <c r="C26" s="223" t="s">
        <v>569</v>
      </c>
      <c r="D26" s="19" t="str">
        <f>_xll.BDP(C26,$D$7)</f>
        <v>EUR</v>
      </c>
      <c r="E26" s="19" t="s">
        <v>590</v>
      </c>
      <c r="F26" s="227">
        <f>_xll.BDP(C26,$F$7)</f>
        <v>31.05</v>
      </c>
      <c r="G26" s="227">
        <f>_xll.BDP(C26,$G$7)</f>
        <v>32.51</v>
      </c>
      <c r="H26" s="228">
        <f>IF(OR(G26="#N/A N/A",F26="#N/A N/A"),0,  G26 - F26)</f>
        <v>1.4599999999999973</v>
      </c>
      <c r="I26" s="229">
        <f>IF(OR(F26=0,F26="#N/A N/A"),0,H26 / F26*100)</f>
        <v>4.7020933977455632</v>
      </c>
      <c r="J26" s="28">
        <v>0</v>
      </c>
      <c r="K26" s="51" t="str">
        <f>CONCATENATE(C791,D26, " Curncy")</f>
        <v>EUREUR Curncy</v>
      </c>
      <c r="L26" s="51">
        <f>IF(D26 = C791,1,_xll.BDP(K26,$L$7))</f>
        <v>1</v>
      </c>
      <c r="M26" s="230">
        <f>IF(D26 = C791,1,_xll.BDP(K26,$M$7)*L26)</f>
        <v>1</v>
      </c>
      <c r="N26" s="239">
        <f>H26*J26*T26/M26</f>
        <v>0</v>
      </c>
      <c r="O26" s="158">
        <f>N26 / Y791</f>
        <v>0</v>
      </c>
      <c r="P26" s="239">
        <f>G26*J26*T26/M26</f>
        <v>0</v>
      </c>
      <c r="Q26" s="54">
        <f>P26 / Y791*100</f>
        <v>0</v>
      </c>
      <c r="R26" s="240">
        <f>IF(Q26&lt;0,Q26,0)</f>
        <v>0</v>
      </c>
      <c r="S26" s="152">
        <f>IF(Q26&gt;0,Q26,0)</f>
        <v>0</v>
      </c>
      <c r="T26" s="36">
        <f>IF(EXACT(D26,UPPER(D26)),1,0.01)/V26</f>
        <v>1</v>
      </c>
      <c r="U26" s="19">
        <v>0</v>
      </c>
      <c r="V26" s="227">
        <v>1</v>
      </c>
      <c r="W26" s="240">
        <f>IF(AND(Q26&lt;0,O26&gt;0),O26,0)</f>
        <v>0</v>
      </c>
      <c r="X26" s="240">
        <f>IF(AND(Q26&gt;0,O26&gt;0),O26,0)</f>
        <v>0</v>
      </c>
      <c r="Y26" s="234"/>
      <c r="Z26" s="235" t="e">
        <f>_xll.BDH(C26,$Z$7,$D$1,$D$1)</f>
        <v>#N/A</v>
      </c>
      <c r="AA26" s="235" t="e">
        <f>IF(OR(F26="#N/A N/A",Z26="#N/A N/A"),0,  F26 - Z26)</f>
        <v>#N/A</v>
      </c>
      <c r="AB26" s="236" t="e">
        <f>IF(OR(Z26=0,Z26="#N/A N/A"),0,AA26 / Z26*100)</f>
        <v>#N/A</v>
      </c>
      <c r="AC26" s="235">
        <v>0</v>
      </c>
      <c r="AD26" s="237">
        <f>IF(D26 = C791,1,_xll.BDP(K26,$AD$7)*L26)</f>
        <v>1</v>
      </c>
      <c r="AE26" s="186" t="e">
        <f>AA26*AC26*T26/AD26 / AF791</f>
        <v>#N/A</v>
      </c>
      <c r="AF26" s="197"/>
      <c r="AG26" s="188"/>
      <c r="AH26" s="170"/>
    </row>
    <row r="27" spans="1:34" s="43" customFormat="1" ht="12" customHeight="1" x14ac:dyDescent="0.2">
      <c r="A27" s="19"/>
      <c r="B27" s="51">
        <v>2617</v>
      </c>
      <c r="C27" s="223" t="s">
        <v>570</v>
      </c>
      <c r="D27" s="19" t="str">
        <f>_xll.BDP(C27,$D$7)</f>
        <v>EUR</v>
      </c>
      <c r="E27" s="19" t="s">
        <v>591</v>
      </c>
      <c r="F27" s="227">
        <f>_xll.BDP(C27,$F$7)</f>
        <v>21.56</v>
      </c>
      <c r="G27" s="227">
        <f>_xll.BDP(C27,$G$7)</f>
        <v>21.66</v>
      </c>
      <c r="H27" s="228">
        <f>IF(OR(G27="#N/A N/A",F27="#N/A N/A"),0,  G27 - F27)</f>
        <v>0.10000000000000142</v>
      </c>
      <c r="I27" s="229">
        <f>IF(OR(F27=0,F27="#N/A N/A"),0,H27 / F27*100)</f>
        <v>0.46382189239332755</v>
      </c>
      <c r="J27" s="28">
        <v>0</v>
      </c>
      <c r="K27" s="51" t="str">
        <f>CONCATENATE(C791,D27, " Curncy")</f>
        <v>EUREUR Curncy</v>
      </c>
      <c r="L27" s="51">
        <f>IF(D27 = C791,1,_xll.BDP(K27,$L$7))</f>
        <v>1</v>
      </c>
      <c r="M27" s="230">
        <f>IF(D27 = C791,1,_xll.BDP(K27,$M$7)*L27)</f>
        <v>1</v>
      </c>
      <c r="N27" s="239">
        <f>H27*J27*T27/M27</f>
        <v>0</v>
      </c>
      <c r="O27" s="158">
        <f>N27 / Y791</f>
        <v>0</v>
      </c>
      <c r="P27" s="239">
        <f>G27*J27*T27/M27</f>
        <v>0</v>
      </c>
      <c r="Q27" s="54">
        <f>P27 / Y791*100</f>
        <v>0</v>
      </c>
      <c r="R27" s="240">
        <f>IF(Q27&lt;0,Q27,0)</f>
        <v>0</v>
      </c>
      <c r="S27" s="152">
        <f>IF(Q27&gt;0,Q27,0)</f>
        <v>0</v>
      </c>
      <c r="T27" s="36">
        <f>IF(EXACT(D27,UPPER(D27)),1,0.01)/V27</f>
        <v>1</v>
      </c>
      <c r="U27" s="19">
        <v>0</v>
      </c>
      <c r="V27" s="227">
        <v>1</v>
      </c>
      <c r="W27" s="240">
        <f>IF(AND(Q27&lt;0,O27&gt;0),O27,0)</f>
        <v>0</v>
      </c>
      <c r="X27" s="240">
        <f>IF(AND(Q27&gt;0,O27&gt;0),O27,0)</f>
        <v>0</v>
      </c>
      <c r="Y27" s="234"/>
      <c r="Z27" s="235" t="e">
        <f>_xll.BDH(C27,$Z$7,$D$1,$D$1)</f>
        <v>#N/A</v>
      </c>
      <c r="AA27" s="235" t="e">
        <f>IF(OR(F27="#N/A N/A",Z27="#N/A N/A"),0,  F27 - Z27)</f>
        <v>#N/A</v>
      </c>
      <c r="AB27" s="236" t="e">
        <f>IF(OR(Z27=0,Z27="#N/A N/A"),0,AA27 / Z27*100)</f>
        <v>#N/A</v>
      </c>
      <c r="AC27" s="235">
        <v>0</v>
      </c>
      <c r="AD27" s="237">
        <f>IF(D27 = C791,1,_xll.BDP(K27,$AD$7)*L27)</f>
        <v>1</v>
      </c>
      <c r="AE27" s="186" t="e">
        <f>AA27*AC27*T27/AD27 / AF791</f>
        <v>#N/A</v>
      </c>
      <c r="AF27" s="197"/>
      <c r="AG27" s="188"/>
      <c r="AH27" s="170"/>
    </row>
    <row r="28" spans="1:34" s="43" customFormat="1" ht="12" customHeight="1" x14ac:dyDescent="0.2">
      <c r="A28" s="252" t="s">
        <v>588</v>
      </c>
      <c r="B28" s="253"/>
      <c r="C28" s="254"/>
      <c r="D28" s="252"/>
      <c r="E28" s="255" t="s">
        <v>589</v>
      </c>
      <c r="F28" s="256"/>
      <c r="G28" s="256"/>
      <c r="H28" s="257"/>
      <c r="I28" s="258"/>
      <c r="J28" s="259"/>
      <c r="K28" s="253"/>
      <c r="L28" s="253"/>
      <c r="M28" s="260"/>
      <c r="N28" s="267">
        <f xml:space="preserve"> SUM(N25:N27)</f>
        <v>0</v>
      </c>
      <c r="O28" s="261">
        <f xml:space="preserve"> SUM(O25:O27)</f>
        <v>0</v>
      </c>
      <c r="P28" s="267">
        <f xml:space="preserve"> SUM(P25:P27)</f>
        <v>0</v>
      </c>
      <c r="Q28" s="268">
        <f xml:space="preserve"> SUM(Q25:Q27)</f>
        <v>0</v>
      </c>
      <c r="R28" s="269">
        <f xml:space="preserve"> SUM(R25:R27)</f>
        <v>0</v>
      </c>
      <c r="S28" s="153">
        <f xml:space="preserve"> SUM(S25:S27)</f>
        <v>0</v>
      </c>
      <c r="T28" s="262"/>
      <c r="U28" s="252"/>
      <c r="V28" s="256"/>
      <c r="W28" s="269">
        <f xml:space="preserve"> SUM(W25:W27)</f>
        <v>0</v>
      </c>
      <c r="X28" s="269">
        <f xml:space="preserve"> SUM(X25:X27)</f>
        <v>0</v>
      </c>
      <c r="Y28" s="263"/>
      <c r="Z28" s="264"/>
      <c r="AA28" s="264"/>
      <c r="AB28" s="265"/>
      <c r="AC28" s="264"/>
      <c r="AD28" s="266"/>
      <c r="AE28" s="270" t="e">
        <f xml:space="preserve"> SUM(AE25:AE27)</f>
        <v>#N/A</v>
      </c>
      <c r="AF28" s="208"/>
      <c r="AG28" s="188"/>
      <c r="AH28" s="170"/>
    </row>
    <row r="29" spans="1:34" s="43" customFormat="1" x14ac:dyDescent="0.2">
      <c r="B29" s="48"/>
      <c r="C29" s="140"/>
      <c r="F29" s="66"/>
      <c r="G29" s="66"/>
      <c r="H29" s="67"/>
      <c r="I29" s="75"/>
      <c r="J29" s="25"/>
      <c r="K29" s="48"/>
      <c r="L29" s="48"/>
      <c r="M29" s="68"/>
      <c r="N29" s="69"/>
      <c r="O29" s="78"/>
      <c r="P29" s="69"/>
      <c r="Q29" s="10"/>
      <c r="R29" s="81"/>
      <c r="S29" s="152"/>
      <c r="T29" s="33"/>
      <c r="W29" s="143"/>
      <c r="X29" s="143"/>
      <c r="Y29" s="194"/>
      <c r="Z29" s="176"/>
      <c r="AA29" s="174"/>
      <c r="AB29" s="162"/>
      <c r="AC29" s="161"/>
      <c r="AD29" s="163"/>
      <c r="AE29" s="186"/>
      <c r="AF29" s="197"/>
      <c r="AG29" s="188"/>
      <c r="AH29" s="170"/>
    </row>
    <row r="30" spans="1:34" s="43" customFormat="1" ht="12" customHeight="1" x14ac:dyDescent="0.2">
      <c r="B30" s="48">
        <v>58</v>
      </c>
      <c r="C30" s="140" t="s">
        <v>554</v>
      </c>
      <c r="D30" s="43" t="str">
        <f>_xll.BDP(C30,$D$7)</f>
        <v>EUR</v>
      </c>
      <c r="E30" s="43" t="s">
        <v>587</v>
      </c>
      <c r="F30" s="66">
        <f>_xll.BDP(C30,$F$7)</f>
        <v>3.64</v>
      </c>
      <c r="G30" s="66">
        <f>_xll.BDP(C30,$G$7)</f>
        <v>3.7480000000000002</v>
      </c>
      <c r="H30" s="67">
        <f>IF(OR(G30="#N/A N/A",F30="#N/A N/A"),0,  G30 - F30)</f>
        <v>0.1080000000000001</v>
      </c>
      <c r="I30" s="75">
        <f>IF(OR(F30=0,F30="#N/A N/A"),0,H30 / F30*100)</f>
        <v>2.9670329670329698</v>
      </c>
      <c r="J30" s="25">
        <v>0</v>
      </c>
      <c r="K30" s="48" t="str">
        <f>CONCATENATE(C791,D30, " Curncy")</f>
        <v>EUREUR Curncy</v>
      </c>
      <c r="L30" s="48">
        <f>IF(D30 = C791,1,_xll.BDP(K30,$L$7))</f>
        <v>1</v>
      </c>
      <c r="M30" s="68">
        <f>IF(D30 = C791,1,_xll.BDP(K30,$M$7)*L30)</f>
        <v>1</v>
      </c>
      <c r="N30" s="69">
        <f>H30*J30*T30/M30</f>
        <v>0</v>
      </c>
      <c r="O30" s="78">
        <f>N30 / Y791</f>
        <v>0</v>
      </c>
      <c r="P30" s="69">
        <f>G30*J30*T30/M30</f>
        <v>0</v>
      </c>
      <c r="Q30" s="10">
        <f>P30 / Y791*100</f>
        <v>0</v>
      </c>
      <c r="R30" s="81">
        <f>IF(Q30&lt;0,Q30,0)</f>
        <v>0</v>
      </c>
      <c r="S30" s="152">
        <f>IF(Q30&gt;0,Q30,0)</f>
        <v>0</v>
      </c>
      <c r="T30" s="33">
        <f>IF(EXACT(D30,UPPER(D30)),1,0.01)/V30</f>
        <v>1</v>
      </c>
      <c r="U30" s="43">
        <v>0</v>
      </c>
      <c r="V30" s="43">
        <v>1</v>
      </c>
      <c r="W30" s="143">
        <f>IF(AND(Q30&lt;0,O30&gt;0),O30,0)</f>
        <v>0</v>
      </c>
      <c r="X30" s="143">
        <f>IF(AND(Q30&gt;0,O30&gt;0),O30,0)</f>
        <v>0</v>
      </c>
      <c r="Y30" s="194"/>
      <c r="Z30" s="176" t="e">
        <f>_xll.BDH(C30,$Z$7,$D$1,$D$1)</f>
        <v>#N/A</v>
      </c>
      <c r="AA30" s="174" t="e">
        <f>IF(OR(F30="#N/A N/A",Z30="#N/A N/A"),0,  F30 - Z30)</f>
        <v>#N/A</v>
      </c>
      <c r="AB30" s="162" t="e">
        <f>IF(OR(Z30=0,Z30="#N/A N/A"),0,AA30 / Z30*100)</f>
        <v>#N/A</v>
      </c>
      <c r="AC30" s="161">
        <v>0</v>
      </c>
      <c r="AD30" s="163">
        <f>IF(D30 = C791,1,_xll.BDP(K30,$AD$7)*L30)</f>
        <v>1</v>
      </c>
      <c r="AE30" s="186" t="e">
        <f>AA30*AC30*T30/AD30 / AF791</f>
        <v>#N/A</v>
      </c>
      <c r="AF30" s="197"/>
      <c r="AG30" s="188"/>
      <c r="AH30" s="170"/>
    </row>
    <row r="31" spans="1:34" s="43" customFormat="1" x14ac:dyDescent="0.2">
      <c r="B31" s="48">
        <v>2096</v>
      </c>
      <c r="C31" s="140" t="s">
        <v>233</v>
      </c>
      <c r="D31" s="43" t="str">
        <f>_xll.BDP(C31,$D$7)</f>
        <v>EUR</v>
      </c>
      <c r="E31" s="43" t="s">
        <v>368</v>
      </c>
      <c r="F31" s="66">
        <f>_xll.BDP(C31,$F$7)</f>
        <v>90.5</v>
      </c>
      <c r="G31" s="66">
        <f>_xll.BDP(C31,$G$7)</f>
        <v>93.48</v>
      </c>
      <c r="H31" s="67">
        <f>IF(OR(G31="#N/A N/A",F31="#N/A N/A"),0,  G31 - F31)</f>
        <v>2.980000000000004</v>
      </c>
      <c r="I31" s="75">
        <f>IF(OR(F31=0,F31="#N/A N/A"),0,H31 / F31*100)</f>
        <v>3.2928176795580155</v>
      </c>
      <c r="J31" s="25">
        <v>-17500</v>
      </c>
      <c r="K31" s="48" t="str">
        <f>CONCATENATE(C791,D31, " Curncy")</f>
        <v>EUREUR Curncy</v>
      </c>
      <c r="L31" s="48">
        <f>IF(D31 = C791,1,_xll.BDP(K31,$L$7))</f>
        <v>1</v>
      </c>
      <c r="M31" s="68">
        <f>IF(D31 = C791,1,_xll.BDP(K31,$M$7)*L31)</f>
        <v>1</v>
      </c>
      <c r="N31" s="69">
        <f>H31*J31*T31/M31</f>
        <v>-52150.000000000073</v>
      </c>
      <c r="O31" s="78">
        <f>N31 / Y791</f>
        <v>-3.0996985933789641E-4</v>
      </c>
      <c r="P31" s="69">
        <f>G31*J31*T31/M31</f>
        <v>-1635900</v>
      </c>
      <c r="Q31" s="10">
        <f>P31 / Y791*100</f>
        <v>-0.97234840439283621</v>
      </c>
      <c r="R31" s="81">
        <f>IF(Q31&lt;0,Q31,0)</f>
        <v>-0.97234840439283621</v>
      </c>
      <c r="S31" s="152">
        <f>IF(Q31&gt;0,Q31,0)</f>
        <v>0</v>
      </c>
      <c r="T31" s="33">
        <f>IF(EXACT(D31,UPPER(D31)),1,0.01)/V31</f>
        <v>1</v>
      </c>
      <c r="U31" s="43">
        <v>0</v>
      </c>
      <c r="V31" s="43">
        <v>1</v>
      </c>
      <c r="W31" s="143">
        <f>IF(AND(Q31&lt;0,O31&gt;0),O31,0)</f>
        <v>0</v>
      </c>
      <c r="X31" s="143">
        <f>IF(AND(Q31&gt;0,O31&gt;0),O31,0)</f>
        <v>0</v>
      </c>
      <c r="Y31" s="194"/>
      <c r="Z31" s="176" t="e">
        <f>_xll.BDH(C31,$Z$7,$D$1,$D$1)</f>
        <v>#N/A</v>
      </c>
      <c r="AA31" s="174" t="e">
        <f>IF(OR(F31="#N/A N/A",Z31="#N/A N/A"),0,  F31 - Z31)</f>
        <v>#N/A</v>
      </c>
      <c r="AB31" s="162" t="e">
        <f>IF(OR(Z31=0,Z31="#N/A N/A"),0,AA31 / Z31*100)</f>
        <v>#N/A</v>
      </c>
      <c r="AC31" s="161">
        <v>-17500</v>
      </c>
      <c r="AD31" s="163">
        <f>IF(D31 = C791,1,_xll.BDP(K31,$AD$7)*L31)</f>
        <v>1</v>
      </c>
      <c r="AE31" s="186" t="e">
        <f>AA31*AC31*T31/AD31 / AF791</f>
        <v>#N/A</v>
      </c>
      <c r="AF31" s="197"/>
      <c r="AG31" s="188"/>
      <c r="AH31" s="170"/>
    </row>
    <row r="32" spans="1:34" s="43" customFormat="1" x14ac:dyDescent="0.2">
      <c r="B32" s="48">
        <v>6347</v>
      </c>
      <c r="C32" s="140" t="s">
        <v>555</v>
      </c>
      <c r="D32" s="43" t="str">
        <f>_xll.BDP(C32,$D$7)</f>
        <v>EUR</v>
      </c>
      <c r="E32" s="43" t="s">
        <v>559</v>
      </c>
      <c r="F32" s="66">
        <f>_xll.BDP(C32,$F$7)</f>
        <v>44.15</v>
      </c>
      <c r="G32" s="66">
        <f>_xll.BDP(C32,$G$7)</f>
        <v>44.22</v>
      </c>
      <c r="H32" s="67">
        <f>IF(OR(G32="#N/A N/A",F32="#N/A N/A"),0,  G32 - F32)</f>
        <v>7.0000000000000284E-2</v>
      </c>
      <c r="I32" s="75">
        <f>IF(OR(F32=0,F32="#N/A N/A"),0,H32 / F32*100)</f>
        <v>0.15855039637599158</v>
      </c>
      <c r="J32" s="25">
        <v>0</v>
      </c>
      <c r="K32" s="48" t="str">
        <f>CONCATENATE(C791,D32, " Curncy")</f>
        <v>EUREUR Curncy</v>
      </c>
      <c r="L32" s="48">
        <f>IF(D32 = C791,1,_xll.BDP(K32,$L$7))</f>
        <v>1</v>
      </c>
      <c r="M32" s="68">
        <f>IF(D32 = C791,1,_xll.BDP(K32,$M$7)*L32)</f>
        <v>1</v>
      </c>
      <c r="N32" s="69">
        <f>H32*J32*T32/M32</f>
        <v>0</v>
      </c>
      <c r="O32" s="78">
        <f>N32 / Y791</f>
        <v>0</v>
      </c>
      <c r="P32" s="69">
        <f>G32*J32*T32/M32</f>
        <v>0</v>
      </c>
      <c r="Q32" s="10">
        <f>P32 / Y791*100</f>
        <v>0</v>
      </c>
      <c r="R32" s="81">
        <f>IF(Q32&lt;0,Q32,0)</f>
        <v>0</v>
      </c>
      <c r="S32" s="152">
        <f>IF(Q32&gt;0,Q32,0)</f>
        <v>0</v>
      </c>
      <c r="T32" s="33">
        <f>IF(EXACT(D32,UPPER(D32)),1,0.01)/V32</f>
        <v>1</v>
      </c>
      <c r="U32" s="43">
        <v>0</v>
      </c>
      <c r="V32" s="43">
        <v>1</v>
      </c>
      <c r="W32" s="143">
        <f>IF(AND(Q32&lt;0,O32&gt;0),O32,0)</f>
        <v>0</v>
      </c>
      <c r="X32" s="143">
        <f>IF(AND(Q32&gt;0,O32&gt;0),O32,0)</f>
        <v>0</v>
      </c>
      <c r="Y32" s="194"/>
      <c r="Z32" s="176" t="e">
        <f>_xll.BDH(C32,$Z$7,$D$1,$D$1)</f>
        <v>#N/A</v>
      </c>
      <c r="AA32" s="174" t="e">
        <f>IF(OR(F32="#N/A N/A",Z32="#N/A N/A"),0,  F32 - Z32)</f>
        <v>#N/A</v>
      </c>
      <c r="AB32" s="162" t="e">
        <f>IF(OR(Z32=0,Z32="#N/A N/A"),0,AA32 / Z32*100)</f>
        <v>#N/A</v>
      </c>
      <c r="AC32" s="161">
        <v>0</v>
      </c>
      <c r="AD32" s="163">
        <f>IF(D32 = C791,1,_xll.BDP(K32,$AD$7)*L32)</f>
        <v>1</v>
      </c>
      <c r="AE32" s="186" t="e">
        <f>AA32*AC32*T32/AD32 / AF791</f>
        <v>#N/A</v>
      </c>
      <c r="AF32" s="197"/>
      <c r="AG32" s="188"/>
      <c r="AH32" s="170"/>
    </row>
    <row r="33" spans="1:34" s="43" customFormat="1" x14ac:dyDescent="0.2">
      <c r="B33" s="48">
        <v>2018</v>
      </c>
      <c r="C33" s="140" t="s">
        <v>556</v>
      </c>
      <c r="D33" s="43" t="str">
        <f>_xll.BDP(C33,$D$7)</f>
        <v>EUR</v>
      </c>
      <c r="E33" s="43" t="s">
        <v>560</v>
      </c>
      <c r="F33" s="66">
        <f>_xll.BDP(C33,$F$7)</f>
        <v>9.6999999999999993</v>
      </c>
      <c r="G33" s="66">
        <f>_xll.BDP(C33,$G$7)</f>
        <v>9.7799999999999994</v>
      </c>
      <c r="H33" s="67">
        <f>IF(OR(G33="#N/A N/A",F33="#N/A N/A"),0,  G33 - F33)</f>
        <v>8.0000000000000071E-2</v>
      </c>
      <c r="I33" s="75">
        <f>IF(OR(F33=0,F33="#N/A N/A"),0,H33 / F33*100)</f>
        <v>0.82474226804123785</v>
      </c>
      <c r="J33" s="25">
        <v>0</v>
      </c>
      <c r="K33" s="48" t="str">
        <f>CONCATENATE(C791,D33, " Curncy")</f>
        <v>EUREUR Curncy</v>
      </c>
      <c r="L33" s="48">
        <f>IF(D33 = C791,1,_xll.BDP(K33,$L$7))</f>
        <v>1</v>
      </c>
      <c r="M33" s="68">
        <f>IF(D33 = C791,1,_xll.BDP(K33,$M$7)*L33)</f>
        <v>1</v>
      </c>
      <c r="N33" s="69">
        <f>H33*J33*T33/M33</f>
        <v>0</v>
      </c>
      <c r="O33" s="78">
        <f>N33 / Y791</f>
        <v>0</v>
      </c>
      <c r="P33" s="69">
        <f>G33*J33*T33/M33</f>
        <v>0</v>
      </c>
      <c r="Q33" s="10">
        <f>P33 / Y791*100</f>
        <v>0</v>
      </c>
      <c r="R33" s="81">
        <f>IF(Q33&lt;0,Q33,0)</f>
        <v>0</v>
      </c>
      <c r="S33" s="152">
        <f>IF(Q33&gt;0,Q33,0)</f>
        <v>0</v>
      </c>
      <c r="T33" s="33">
        <f>IF(EXACT(D33,UPPER(D33)),1,0.01)/V33</f>
        <v>1</v>
      </c>
      <c r="U33" s="43">
        <v>0</v>
      </c>
      <c r="V33" s="43">
        <v>1</v>
      </c>
      <c r="W33" s="143">
        <f>IF(AND(Q33&lt;0,O33&gt;0),O33,0)</f>
        <v>0</v>
      </c>
      <c r="X33" s="143">
        <f>IF(AND(Q33&gt;0,O33&gt;0),O33,0)</f>
        <v>0</v>
      </c>
      <c r="Y33" s="194"/>
      <c r="Z33" s="176" t="e">
        <f>_xll.BDH(C33,$Z$7,$D$1,$D$1)</f>
        <v>#N/A</v>
      </c>
      <c r="AA33" s="174" t="e">
        <f>IF(OR(F33="#N/A N/A",Z33="#N/A N/A"),0,  F33 - Z33)</f>
        <v>#N/A</v>
      </c>
      <c r="AB33" s="162" t="e">
        <f>IF(OR(Z33=0,Z33="#N/A N/A"),0,AA33 / Z33*100)</f>
        <v>#N/A</v>
      </c>
      <c r="AC33" s="161">
        <v>0</v>
      </c>
      <c r="AD33" s="163">
        <f>IF(D33 = C791,1,_xll.BDP(K33,$AD$7)*L33)</f>
        <v>1</v>
      </c>
      <c r="AE33" s="186" t="e">
        <f>AA33*AC33*T33/AD33 / AF791</f>
        <v>#N/A</v>
      </c>
      <c r="AF33" s="197"/>
      <c r="AG33" s="188"/>
      <c r="AH33" s="170"/>
    </row>
    <row r="34" spans="1:34" s="43" customFormat="1" x14ac:dyDescent="0.2">
      <c r="B34" s="48">
        <v>23509</v>
      </c>
      <c r="C34" s="140" t="s">
        <v>458</v>
      </c>
      <c r="D34" s="43" t="str">
        <f>_xll.BDP(C34,$D$7)</f>
        <v>EUR</v>
      </c>
      <c r="E34" s="43" t="s">
        <v>459</v>
      </c>
      <c r="F34" s="66">
        <f>_xll.BDP(C34,$F$7)</f>
        <v>21.34</v>
      </c>
      <c r="G34" s="66">
        <f>_xll.BDP(C34,$G$7)</f>
        <v>22.38</v>
      </c>
      <c r="H34" s="67">
        <f>IF(OR(G34="#N/A N/A",F34="#N/A N/A"),0,  G34 - F34)</f>
        <v>1.0399999999999991</v>
      </c>
      <c r="I34" s="75">
        <f>IF(OR(F34=0,F34="#N/A N/A"),0,H34 / F34*100)</f>
        <v>4.873477038425488</v>
      </c>
      <c r="J34" s="25">
        <v>-31600</v>
      </c>
      <c r="K34" s="48" t="str">
        <f>CONCATENATE(C791,D34, " Curncy")</f>
        <v>EUREUR Curncy</v>
      </c>
      <c r="L34" s="48">
        <f>IF(D34 = C791,1,_xll.BDP(K34,$L$7))</f>
        <v>1</v>
      </c>
      <c r="M34" s="68">
        <f>IF(D34 = C791,1,_xll.BDP(K34,$M$7)*L34)</f>
        <v>1</v>
      </c>
      <c r="N34" s="69">
        <f>H34*J34*T34/M34</f>
        <v>-32863.999999999971</v>
      </c>
      <c r="O34" s="78">
        <f>N34 / Y791</f>
        <v>-1.9533747760844879E-4</v>
      </c>
      <c r="P34" s="69">
        <f>G34*J34*T34/M34</f>
        <v>-707208</v>
      </c>
      <c r="Q34" s="10">
        <f>P34 / Y791*100</f>
        <v>-0.42035122585356621</v>
      </c>
      <c r="R34" s="81">
        <f>IF(Q34&lt;0,Q34,0)</f>
        <v>-0.42035122585356621</v>
      </c>
      <c r="S34" s="152">
        <f>IF(Q34&gt;0,Q34,0)</f>
        <v>0</v>
      </c>
      <c r="T34" s="33">
        <f>IF(EXACT(D34,UPPER(D34)),1,0.01)/V34</f>
        <v>1</v>
      </c>
      <c r="U34" s="43">
        <v>0</v>
      </c>
      <c r="V34" s="43">
        <v>1</v>
      </c>
      <c r="W34" s="143">
        <f>IF(AND(Q34&lt;0,O34&gt;0),O34,0)</f>
        <v>0</v>
      </c>
      <c r="X34" s="143">
        <f>IF(AND(Q34&gt;0,O34&gt;0),O34,0)</f>
        <v>0</v>
      </c>
      <c r="Y34" s="194"/>
      <c r="Z34" s="176" t="e">
        <f>_xll.BDH(C34,$Z$7,$D$1,$D$1)</f>
        <v>#N/A</v>
      </c>
      <c r="AA34" s="174" t="e">
        <f>IF(OR(F34="#N/A N/A",Z34="#N/A N/A"),0,  F34 - Z34)</f>
        <v>#N/A</v>
      </c>
      <c r="AB34" s="162" t="e">
        <f>IF(OR(Z34=0,Z34="#N/A N/A"),0,AA34 / Z34*100)</f>
        <v>#N/A</v>
      </c>
      <c r="AC34" s="161">
        <v>-71600</v>
      </c>
      <c r="AD34" s="163">
        <f>IF(D34 = C791,1,_xll.BDP(K34,$AD$7)*L34)</f>
        <v>1</v>
      </c>
      <c r="AE34" s="186" t="e">
        <f>AA34*AC34*T34/AD34 / AF791</f>
        <v>#N/A</v>
      </c>
      <c r="AF34" s="197"/>
      <c r="AG34" s="188"/>
      <c r="AH34" s="170"/>
    </row>
    <row r="35" spans="1:34" s="43" customFormat="1" x14ac:dyDescent="0.2">
      <c r="B35" s="48">
        <v>279</v>
      </c>
      <c r="C35" s="140" t="s">
        <v>557</v>
      </c>
      <c r="D35" s="43" t="str">
        <f>_xll.BDP(C35,$D$7)</f>
        <v>EUR</v>
      </c>
      <c r="E35" s="43" t="s">
        <v>561</v>
      </c>
      <c r="F35" s="66">
        <f>_xll.BDP(C35,$F$7)</f>
        <v>113.45</v>
      </c>
      <c r="G35" s="66">
        <f>_xll.BDP(C35,$G$7)</f>
        <v>116.05</v>
      </c>
      <c r="H35" s="67">
        <f>IF(OR(G35="#N/A N/A",F35="#N/A N/A"),0,  G35 - F35)</f>
        <v>2.5999999999999943</v>
      </c>
      <c r="I35" s="75">
        <f>IF(OR(F35=0,F35="#N/A N/A"),0,H35 / F35*100)</f>
        <v>2.2917584839136134</v>
      </c>
      <c r="J35" s="25">
        <v>0</v>
      </c>
      <c r="K35" s="48" t="str">
        <f>CONCATENATE(C791,D35, " Curncy")</f>
        <v>EUREUR Curncy</v>
      </c>
      <c r="L35" s="48">
        <f>IF(D35 = C791,1,_xll.BDP(K35,$L$7))</f>
        <v>1</v>
      </c>
      <c r="M35" s="68">
        <f>IF(D35 = C791,1,_xll.BDP(K35,$M$7)*L35)</f>
        <v>1</v>
      </c>
      <c r="N35" s="69">
        <f>H35*J35*T35/M35</f>
        <v>0</v>
      </c>
      <c r="O35" s="78">
        <f>N35 / Y791</f>
        <v>0</v>
      </c>
      <c r="P35" s="69">
        <f>G35*J35*T35/M35</f>
        <v>0</v>
      </c>
      <c r="Q35" s="10">
        <f>P35 / Y791*100</f>
        <v>0</v>
      </c>
      <c r="R35" s="81">
        <f>IF(Q35&lt;0,Q35,0)</f>
        <v>0</v>
      </c>
      <c r="S35" s="152">
        <f>IF(Q35&gt;0,Q35,0)</f>
        <v>0</v>
      </c>
      <c r="T35" s="33">
        <f>IF(EXACT(D35,UPPER(D35)),1,0.01)/V35</f>
        <v>1</v>
      </c>
      <c r="U35" s="43">
        <v>0</v>
      </c>
      <c r="V35" s="43">
        <v>1</v>
      </c>
      <c r="W35" s="143">
        <f>IF(AND(Q35&lt;0,O35&gt;0),O35,0)</f>
        <v>0</v>
      </c>
      <c r="X35" s="143">
        <f>IF(AND(Q35&gt;0,O35&gt;0),O35,0)</f>
        <v>0</v>
      </c>
      <c r="Y35" s="194"/>
      <c r="Z35" s="176" t="e">
        <f>_xll.BDH(C35,$Z$7,$D$1,$D$1)</f>
        <v>#N/A</v>
      </c>
      <c r="AA35" s="174" t="e">
        <f>IF(OR(F35="#N/A N/A",Z35="#N/A N/A"),0,  F35 - Z35)</f>
        <v>#N/A</v>
      </c>
      <c r="AB35" s="162" t="e">
        <f>IF(OR(Z35=0,Z35="#N/A N/A"),0,AA35 / Z35*100)</f>
        <v>#N/A</v>
      </c>
      <c r="AC35" s="161">
        <v>0</v>
      </c>
      <c r="AD35" s="163">
        <f>IF(D35 = C791,1,_xll.BDP(K35,$AD$7)*L35)</f>
        <v>1</v>
      </c>
      <c r="AE35" s="186" t="e">
        <f>AA35*AC35*T35/AD35 / AF791</f>
        <v>#N/A</v>
      </c>
      <c r="AF35" s="197"/>
      <c r="AG35" s="188"/>
      <c r="AH35" s="170"/>
    </row>
    <row r="36" spans="1:34" s="43" customFormat="1" x14ac:dyDescent="0.2">
      <c r="B36" s="48">
        <v>6898</v>
      </c>
      <c r="C36" s="140" t="s">
        <v>558</v>
      </c>
      <c r="D36" s="43" t="str">
        <f>_xll.BDP(C36,$D$7)</f>
        <v>EUR</v>
      </c>
      <c r="E36" s="43" t="s">
        <v>562</v>
      </c>
      <c r="F36" s="66">
        <f>_xll.BDP(C36,$F$7)</f>
        <v>66.599999999999994</v>
      </c>
      <c r="G36" s="66">
        <f>_xll.BDP(C36,$G$7)</f>
        <v>66.319999999999993</v>
      </c>
      <c r="H36" s="67">
        <f>IF(OR(G36="#N/A N/A",F36="#N/A N/A"),0,  G36 - F36)</f>
        <v>-0.28000000000000114</v>
      </c>
      <c r="I36" s="75">
        <f>IF(OR(F36=0,F36="#N/A N/A"),0,H36 / F36*100)</f>
        <v>-0.42042042042042216</v>
      </c>
      <c r="J36" s="25">
        <v>0</v>
      </c>
      <c r="K36" s="48" t="str">
        <f>CONCATENATE(C791,D36, " Curncy")</f>
        <v>EUREUR Curncy</v>
      </c>
      <c r="L36" s="48">
        <f>IF(D36 = C791,1,_xll.BDP(K36,$L$7))</f>
        <v>1</v>
      </c>
      <c r="M36" s="68">
        <f>IF(D36 = C791,1,_xll.BDP(K36,$M$7)*L36)</f>
        <v>1</v>
      </c>
      <c r="N36" s="69">
        <f>H36*J36*T36/M36</f>
        <v>0</v>
      </c>
      <c r="O36" s="78">
        <f>N36 / Y791</f>
        <v>0</v>
      </c>
      <c r="P36" s="69">
        <f>G36*J36*T36/M36</f>
        <v>0</v>
      </c>
      <c r="Q36" s="10">
        <f>P36 / Y791*100</f>
        <v>0</v>
      </c>
      <c r="R36" s="81">
        <f>IF(Q36&lt;0,Q36,0)</f>
        <v>0</v>
      </c>
      <c r="S36" s="152">
        <f>IF(Q36&gt;0,Q36,0)</f>
        <v>0</v>
      </c>
      <c r="T36" s="33">
        <f>IF(EXACT(D36,UPPER(D36)),1,0.01)/V36</f>
        <v>1</v>
      </c>
      <c r="U36" s="43">
        <v>0</v>
      </c>
      <c r="V36" s="43">
        <v>1</v>
      </c>
      <c r="W36" s="143">
        <f>IF(AND(Q36&lt;0,O36&gt;0),O36,0)</f>
        <v>0</v>
      </c>
      <c r="X36" s="143">
        <f>IF(AND(Q36&gt;0,O36&gt;0),O36,0)</f>
        <v>0</v>
      </c>
      <c r="Y36" s="194"/>
      <c r="Z36" s="176" t="e">
        <f>_xll.BDH(C36,$Z$7,$D$1,$D$1)</f>
        <v>#N/A</v>
      </c>
      <c r="AA36" s="174" t="e">
        <f>IF(OR(F36="#N/A N/A",Z36="#N/A N/A"),0,  F36 - Z36)</f>
        <v>#N/A</v>
      </c>
      <c r="AB36" s="162" t="e">
        <f>IF(OR(Z36=0,Z36="#N/A N/A"),0,AA36 / Z36*100)</f>
        <v>#N/A</v>
      </c>
      <c r="AC36" s="161">
        <v>0</v>
      </c>
      <c r="AD36" s="163">
        <f>IF(D36 = C791,1,_xll.BDP(K36,$AD$7)*L36)</f>
        <v>1</v>
      </c>
      <c r="AE36" s="186" t="e">
        <f>AA36*AC36*T36/AD36 / AF791</f>
        <v>#N/A</v>
      </c>
      <c r="AF36" s="197"/>
      <c r="AG36" s="188"/>
      <c r="AH36" s="170"/>
    </row>
    <row r="37" spans="1:34" s="43" customFormat="1" x14ac:dyDescent="0.2">
      <c r="A37" s="45" t="s">
        <v>299</v>
      </c>
      <c r="B37" s="61"/>
      <c r="C37" s="220"/>
      <c r="D37" s="45"/>
      <c r="E37" s="47" t="s">
        <v>232</v>
      </c>
      <c r="F37" s="70"/>
      <c r="G37" s="70"/>
      <c r="H37" s="71"/>
      <c r="I37" s="76"/>
      <c r="J37" s="40"/>
      <c r="K37" s="49"/>
      <c r="L37" s="49"/>
      <c r="M37" s="72"/>
      <c r="N37" s="73">
        <f xml:space="preserve"> SUM(N29:N36)</f>
        <v>-85014.000000000044</v>
      </c>
      <c r="O37" s="79">
        <f xml:space="preserve"> SUM(O29:O36)</f>
        <v>-5.0530733694634515E-4</v>
      </c>
      <c r="P37" s="73">
        <f xml:space="preserve"> SUM(P29:P36)</f>
        <v>-2343108</v>
      </c>
      <c r="Q37" s="41">
        <f xml:space="preserve"> SUM(Q29:Q36)</f>
        <v>-1.3926996302464025</v>
      </c>
      <c r="R37" s="82">
        <f xml:space="preserve"> SUM(R29:R36)</f>
        <v>-1.3926996302464025</v>
      </c>
      <c r="S37" s="153">
        <f xml:space="preserve"> SUM(S29:S36)</f>
        <v>0</v>
      </c>
      <c r="T37" s="38"/>
      <c r="U37" s="45"/>
      <c r="V37" s="45"/>
      <c r="W37" s="82">
        <f xml:space="preserve"> SUM(W29:W36)</f>
        <v>0</v>
      </c>
      <c r="X37" s="144">
        <f xml:space="preserve"> SUM(X29:X36)</f>
        <v>0</v>
      </c>
      <c r="Y37" s="207"/>
      <c r="Z37" s="165"/>
      <c r="AA37" s="175"/>
      <c r="AB37" s="164"/>
      <c r="AC37" s="165"/>
      <c r="AD37" s="171"/>
      <c r="AE37" s="187" t="e">
        <f xml:space="preserve"> SUM(AE29:AE36)</f>
        <v>#N/A</v>
      </c>
      <c r="AF37" s="208"/>
      <c r="AG37" s="188"/>
      <c r="AH37" s="170"/>
    </row>
    <row r="38" spans="1:34" s="43" customFormat="1" x14ac:dyDescent="0.2">
      <c r="B38" s="48"/>
      <c r="C38" s="140"/>
      <c r="F38" s="66"/>
      <c r="G38" s="66"/>
      <c r="H38" s="67"/>
      <c r="I38" s="75"/>
      <c r="J38" s="25"/>
      <c r="K38" s="48"/>
      <c r="L38" s="48"/>
      <c r="M38" s="68"/>
      <c r="N38" s="69"/>
      <c r="O38" s="78"/>
      <c r="P38" s="69"/>
      <c r="Q38" s="10"/>
      <c r="R38" s="81"/>
      <c r="S38" s="152"/>
      <c r="T38" s="33"/>
      <c r="W38" s="143"/>
      <c r="X38" s="143"/>
      <c r="Y38" s="194"/>
      <c r="Z38" s="176"/>
      <c r="AA38" s="174"/>
      <c r="AB38" s="162"/>
      <c r="AC38" s="161"/>
      <c r="AD38" s="163"/>
      <c r="AE38" s="186"/>
      <c r="AF38" s="197"/>
      <c r="AG38" s="188"/>
      <c r="AH38" s="170"/>
    </row>
    <row r="39" spans="1:34" s="43" customFormat="1" x14ac:dyDescent="0.2">
      <c r="B39" s="48">
        <v>1895</v>
      </c>
      <c r="C39" s="140" t="s">
        <v>231</v>
      </c>
      <c r="D39" s="43" t="str">
        <f>_xll.BDP(C39,$D$7)</f>
        <v>BRL</v>
      </c>
      <c r="E39" s="43" t="s">
        <v>480</v>
      </c>
      <c r="F39" s="66">
        <f>_xll.BDP(C39,$F$7)</f>
        <v>35</v>
      </c>
      <c r="G39" s="66">
        <f>_xll.BDP(C39,$G$7)</f>
        <v>35</v>
      </c>
      <c r="H39" s="67">
        <f>IF(OR(G39="#N/A N/A",F39="#N/A N/A"),0,  G39 - F39)</f>
        <v>0</v>
      </c>
      <c r="I39" s="75">
        <f>IF(OR(F39=0,F39="#N/A N/A"),0,H39 / F39*100)</f>
        <v>0</v>
      </c>
      <c r="J39" s="25">
        <v>1205000</v>
      </c>
      <c r="K39" s="48" t="str">
        <f>CONCATENATE(C791,D39, " Curncy")</f>
        <v>EURBRL Curncy</v>
      </c>
      <c r="L39" s="48">
        <f>IF(D39 = C791,1,_xll.BDP(K39,$L$7))</f>
        <v>1</v>
      </c>
      <c r="M39" s="68">
        <f>IF(D39 = C791,1,_xll.BDP(K39,$M$7)*L39)</f>
        <v>4.0202</v>
      </c>
      <c r="N39" s="69">
        <f>H39*J39*T39/M39</f>
        <v>0</v>
      </c>
      <c r="O39" s="78">
        <f>N39 / Y791</f>
        <v>0</v>
      </c>
      <c r="P39" s="69">
        <f>G39*J39*T39/M39</f>
        <v>10490771.603402816</v>
      </c>
      <c r="Q39" s="10">
        <f>P39 / Y791*100</f>
        <v>6.2355186927186281</v>
      </c>
      <c r="R39" s="81">
        <f>IF(Q39&lt;0,Q39,0)</f>
        <v>0</v>
      </c>
      <c r="S39" s="152">
        <f>IF(Q39&gt;0,Q39,0)</f>
        <v>6.2355186927186281</v>
      </c>
      <c r="T39" s="33">
        <f>IF(EXACT(D39,UPPER(D39)),1,0.01)/V39</f>
        <v>1</v>
      </c>
      <c r="U39" s="43">
        <v>0</v>
      </c>
      <c r="V39" s="43">
        <v>1</v>
      </c>
      <c r="W39" s="143">
        <f>IF(AND(Q39&lt;0,O39&gt;0),O39,0)</f>
        <v>0</v>
      </c>
      <c r="X39" s="143">
        <f>IF(AND(Q39&gt;0,O39&gt;0),O39,0)</f>
        <v>0</v>
      </c>
      <c r="Y39" s="194"/>
      <c r="Z39" s="176" t="e">
        <f>_xll.BDH(C39,$Z$7,$D$1,$D$1)</f>
        <v>#N/A</v>
      </c>
      <c r="AA39" s="174" t="e">
        <f>IF(OR(F39="#N/A N/A",Z39="#N/A N/A"),0,  F39 - Z39)</f>
        <v>#N/A</v>
      </c>
      <c r="AB39" s="162" t="e">
        <f>IF(OR(Z39=0,Z39="#N/A N/A"),0,AA39 / Z39*100)</f>
        <v>#N/A</v>
      </c>
      <c r="AC39" s="161">
        <v>1205000</v>
      </c>
      <c r="AD39" s="163">
        <f>IF(D39 = C791,1,_xll.BDP(K39,$AD$7)*L39)</f>
        <v>4.0262000000000002</v>
      </c>
      <c r="AE39" s="186" t="e">
        <f>AA39*AC39*T39/AD39 / AF791</f>
        <v>#N/A</v>
      </c>
      <c r="AF39" s="197"/>
      <c r="AG39" s="188"/>
      <c r="AH39" s="170"/>
    </row>
    <row r="40" spans="1:34" s="43" customFormat="1" ht="12" customHeight="1" x14ac:dyDescent="0.2">
      <c r="B40" s="48">
        <v>10230</v>
      </c>
      <c r="C40" s="140" t="s">
        <v>1104</v>
      </c>
      <c r="D40" s="43" t="str">
        <f>_xll.BDP(C40,$D$7)</f>
        <v>BRL</v>
      </c>
      <c r="E40" s="43" t="s">
        <v>1178</v>
      </c>
      <c r="F40" s="66">
        <f>_xll.BDP(C40,$F$7)</f>
        <v>41.46</v>
      </c>
      <c r="G40" s="66">
        <f>_xll.BDP(C40,$G$7)</f>
        <v>41.46</v>
      </c>
      <c r="H40" s="67">
        <f>IF(OR(G40="#N/A N/A",F40="#N/A N/A"),0,  G40 - F40)</f>
        <v>0</v>
      </c>
      <c r="I40" s="75">
        <f>IF(OR(F40=0,F40="#N/A N/A"),0,H40 / F40*100)</f>
        <v>0</v>
      </c>
      <c r="J40" s="25">
        <v>0</v>
      </c>
      <c r="K40" s="48" t="str">
        <f>CONCATENATE(C791,D40, " Curncy")</f>
        <v>EURBRL Curncy</v>
      </c>
      <c r="L40" s="48">
        <f>IF(D40 = C791,1,_xll.BDP(K40,$L$7))</f>
        <v>1</v>
      </c>
      <c r="M40" s="68">
        <f>IF(D40 = C791,1,_xll.BDP(K40,$M$7)*L40)</f>
        <v>4.0202</v>
      </c>
      <c r="N40" s="69">
        <f>H40*J40*T40/M40</f>
        <v>0</v>
      </c>
      <c r="O40" s="78">
        <f>N40 / Y791</f>
        <v>0</v>
      </c>
      <c r="P40" s="69">
        <f>G40*J40*T40/M40</f>
        <v>0</v>
      </c>
      <c r="Q40" s="10">
        <f>P40 / Y791*100</f>
        <v>0</v>
      </c>
      <c r="R40" s="81">
        <f>IF(Q40&lt;0,Q40,0)</f>
        <v>0</v>
      </c>
      <c r="S40" s="152">
        <f>IF(Q40&gt;0,Q40,0)</f>
        <v>0</v>
      </c>
      <c r="T40" s="33">
        <f>IF(EXACT(D40,UPPER(D40)),1,0.01)/V40</f>
        <v>1</v>
      </c>
      <c r="U40" s="43">
        <v>0</v>
      </c>
      <c r="V40" s="43">
        <v>1</v>
      </c>
      <c r="W40" s="143">
        <f>IF(AND(Q40&lt;0,O40&gt;0),O40,0)</f>
        <v>0</v>
      </c>
      <c r="X40" s="143">
        <f>IF(AND(Q40&gt;0,O40&gt;0),O40,0)</f>
        <v>0</v>
      </c>
      <c r="Y40" s="194"/>
      <c r="Z40" s="176">
        <f>_xll.BDH(C40,$Z$7,$D$1,$D$1)</f>
        <v>43.49</v>
      </c>
      <c r="AA40" s="174">
        <f>IF(OR(F40="#N/A N/A",Z40="#N/A N/A"),0,  F40 - Z40)</f>
        <v>-2.0300000000000011</v>
      </c>
      <c r="AB40" s="162">
        <f>IF(OR(Z40=0,Z40="#N/A N/A"),0,AA40 / Z40*100)</f>
        <v>-4.6677397102782274</v>
      </c>
      <c r="AC40" s="161">
        <v>0</v>
      </c>
      <c r="AD40" s="163">
        <f>IF(D40 = C791,1,_xll.BDP(K40,$AD$7)*L40)</f>
        <v>4.0262000000000002</v>
      </c>
      <c r="AE40" s="186">
        <f>AA40*AC40*T40/AD40 / AF791</f>
        <v>0</v>
      </c>
      <c r="AF40" s="197"/>
      <c r="AG40" s="188"/>
      <c r="AH40" s="170"/>
    </row>
    <row r="41" spans="1:34" s="43" customFormat="1" x14ac:dyDescent="0.2">
      <c r="A41" s="45" t="s">
        <v>300</v>
      </c>
      <c r="B41" s="61"/>
      <c r="C41" s="220"/>
      <c r="D41" s="45"/>
      <c r="E41" s="47" t="s">
        <v>230</v>
      </c>
      <c r="F41" s="70"/>
      <c r="G41" s="70"/>
      <c r="H41" s="71"/>
      <c r="I41" s="76"/>
      <c r="J41" s="40"/>
      <c r="K41" s="49"/>
      <c r="L41" s="49"/>
      <c r="M41" s="72"/>
      <c r="N41" s="73">
        <f xml:space="preserve"> SUM(N38:N40)</f>
        <v>0</v>
      </c>
      <c r="O41" s="79">
        <f xml:space="preserve"> SUM(O38:O40)</f>
        <v>0</v>
      </c>
      <c r="P41" s="73">
        <f xml:space="preserve"> SUM(P38:P40)</f>
        <v>10490771.603402816</v>
      </c>
      <c r="Q41" s="41">
        <f xml:space="preserve"> SUM(Q38:Q40)</f>
        <v>6.2355186927186281</v>
      </c>
      <c r="R41" s="82">
        <f xml:space="preserve"> SUM(R38:R40)</f>
        <v>0</v>
      </c>
      <c r="S41" s="153">
        <f xml:space="preserve"> SUM(S38:S40)</f>
        <v>6.2355186927186281</v>
      </c>
      <c r="T41" s="38"/>
      <c r="U41" s="45"/>
      <c r="V41" s="45"/>
      <c r="W41" s="144">
        <f xml:space="preserve"> SUM(W38:W40)</f>
        <v>0</v>
      </c>
      <c r="X41" s="144">
        <f xml:space="preserve"> SUM(X38:X40)</f>
        <v>0</v>
      </c>
      <c r="Y41" s="207"/>
      <c r="Z41" s="165"/>
      <c r="AA41" s="175"/>
      <c r="AB41" s="164"/>
      <c r="AC41" s="165"/>
      <c r="AD41" s="171"/>
      <c r="AE41" s="187" t="e">
        <f xml:space="preserve"> SUM(AE38:AE40)</f>
        <v>#N/A</v>
      </c>
      <c r="AF41" s="208"/>
      <c r="AG41" s="188"/>
      <c r="AH41" s="170"/>
    </row>
    <row r="42" spans="1:34" s="43" customFormat="1" x14ac:dyDescent="0.2">
      <c r="B42" s="48"/>
      <c r="C42" s="140"/>
      <c r="F42" s="66"/>
      <c r="G42" s="66"/>
      <c r="H42" s="67"/>
      <c r="I42" s="75"/>
      <c r="J42" s="25"/>
      <c r="K42" s="48"/>
      <c r="L42" s="48"/>
      <c r="M42" s="68"/>
      <c r="N42" s="69"/>
      <c r="O42" s="78"/>
      <c r="P42" s="69"/>
      <c r="Q42" s="10"/>
      <c r="R42" s="81"/>
      <c r="S42" s="152"/>
      <c r="T42" s="33"/>
      <c r="W42" s="143"/>
      <c r="X42" s="143"/>
      <c r="Y42" s="194"/>
      <c r="Z42" s="176"/>
      <c r="AA42" s="174"/>
      <c r="AB42" s="162"/>
      <c r="AC42" s="161"/>
      <c r="AD42" s="163"/>
      <c r="AE42" s="186"/>
      <c r="AF42" s="197"/>
      <c r="AG42" s="188"/>
      <c r="AH42" s="170"/>
    </row>
    <row r="43" spans="1:34" s="43" customFormat="1" ht="12" customHeight="1" x14ac:dyDescent="0.2">
      <c r="B43" s="48">
        <v>775</v>
      </c>
      <c r="C43" s="140" t="s">
        <v>1037</v>
      </c>
      <c r="D43" s="43" t="str">
        <f>_xll.BDP(C43,$D$7)</f>
        <v>CAD</v>
      </c>
      <c r="E43" s="43" t="s">
        <v>1111</v>
      </c>
      <c r="F43" s="66">
        <f>_xll.BDP(C43,$F$7)</f>
        <v>50.42</v>
      </c>
      <c r="G43" s="66">
        <f>_xll.BDP(C43,$G$7)</f>
        <v>50.42</v>
      </c>
      <c r="H43" s="67">
        <f>IF(OR(G43="#N/A N/A",F43="#N/A N/A"),0,  G43 - F43)</f>
        <v>0</v>
      </c>
      <c r="I43" s="75">
        <f>IF(OR(F43=0,F43="#N/A N/A"),0,H43 / F43*100)</f>
        <v>0</v>
      </c>
      <c r="J43" s="25">
        <v>0</v>
      </c>
      <c r="K43" s="48" t="str">
        <f>CONCATENATE(C791,D43, " Curncy")</f>
        <v>EURCAD Curncy</v>
      </c>
      <c r="L43" s="48">
        <f>IF(D43 = C791,1,_xll.BDP(K43,$L$7))</f>
        <v>1</v>
      </c>
      <c r="M43" s="68">
        <f>IF(D43 = C791,1,_xll.BDP(K43,$M$7)*L43)</f>
        <v>1.5845</v>
      </c>
      <c r="N43" s="69">
        <f>H43*J43*T43/M43</f>
        <v>0</v>
      </c>
      <c r="O43" s="78">
        <f>N43 / Y791</f>
        <v>0</v>
      </c>
      <c r="P43" s="69">
        <f>G43*J43*T43/M43</f>
        <v>0</v>
      </c>
      <c r="Q43" s="10">
        <f>P43 / Y791*100</f>
        <v>0</v>
      </c>
      <c r="R43" s="81">
        <f>IF(Q43&lt;0,Q43,0)</f>
        <v>0</v>
      </c>
      <c r="S43" s="152">
        <f>IF(Q43&gt;0,Q43,0)</f>
        <v>0</v>
      </c>
      <c r="T43" s="33">
        <f>IF(EXACT(D43,UPPER(D43)),1,0.01)/V43</f>
        <v>1</v>
      </c>
      <c r="U43" s="43">
        <v>0</v>
      </c>
      <c r="V43" s="43">
        <v>1</v>
      </c>
      <c r="W43" s="143">
        <f>IF(AND(Q43&lt;0,O43&gt;0),O43,0)</f>
        <v>0</v>
      </c>
      <c r="X43" s="143">
        <f>IF(AND(Q43&gt;0,O43&gt;0),O43,0)</f>
        <v>0</v>
      </c>
      <c r="Y43" s="194"/>
      <c r="Z43" s="176">
        <f>_xll.BDH(C43,$Z$7,$D$1,$D$1)</f>
        <v>50.5</v>
      </c>
      <c r="AA43" s="174">
        <f>IF(OR(F43="#N/A N/A",Z43="#N/A N/A"),0,  F43 - Z43)</f>
        <v>-7.9999999999998295E-2</v>
      </c>
      <c r="AB43" s="162">
        <f>IF(OR(Z43=0,Z43="#N/A N/A"),0,AA43 / Z43*100)</f>
        <v>-0.15841584158415503</v>
      </c>
      <c r="AC43" s="161">
        <v>0</v>
      </c>
      <c r="AD43" s="163">
        <f>IF(D43 = C791,1,_xll.BDP(K43,$AD$7)*L43)</f>
        <v>1.59554</v>
      </c>
      <c r="AE43" s="186">
        <f>AA43*AC43*T43/AD43 / AF791</f>
        <v>0</v>
      </c>
      <c r="AF43" s="197"/>
      <c r="AG43" s="188"/>
      <c r="AH43" s="170"/>
    </row>
    <row r="44" spans="1:34" s="43" customFormat="1" ht="12" customHeight="1" x14ac:dyDescent="0.2">
      <c r="B44" s="48">
        <v>11902</v>
      </c>
      <c r="C44" s="140" t="s">
        <v>1042</v>
      </c>
      <c r="D44" s="43" t="str">
        <f>_xll.BDP(C44,$D$7)</f>
        <v>CAD</v>
      </c>
      <c r="E44" s="43" t="s">
        <v>1116</v>
      </c>
      <c r="F44" s="66">
        <f>_xll.BDP(C44,$F$7)</f>
        <v>1.02</v>
      </c>
      <c r="G44" s="66">
        <f>_xll.BDP(C44,$G$7)</f>
        <v>1.02</v>
      </c>
      <c r="H44" s="67">
        <f>IF(OR(G44="#N/A N/A",F44="#N/A N/A"),0,  G44 - F44)</f>
        <v>0</v>
      </c>
      <c r="I44" s="75">
        <f>IF(OR(F44=0,F44="#N/A N/A"),0,H44 / F44*100)</f>
        <v>0</v>
      </c>
      <c r="J44" s="25">
        <v>0</v>
      </c>
      <c r="K44" s="48" t="str">
        <f>CONCATENATE(C791,D44, " Curncy")</f>
        <v>EURCAD Curncy</v>
      </c>
      <c r="L44" s="48">
        <f>IF(D44 = C791,1,_xll.BDP(K44,$L$7))</f>
        <v>1</v>
      </c>
      <c r="M44" s="68">
        <f>IF(D44 = C791,1,_xll.BDP(K44,$M$7)*L44)</f>
        <v>1.5845</v>
      </c>
      <c r="N44" s="69">
        <f>H44*J44*T44/M44</f>
        <v>0</v>
      </c>
      <c r="O44" s="78">
        <f>N44 / Y791</f>
        <v>0</v>
      </c>
      <c r="P44" s="69">
        <f>G44*J44*T44/M44</f>
        <v>0</v>
      </c>
      <c r="Q44" s="10">
        <f>P44 / Y791*100</f>
        <v>0</v>
      </c>
      <c r="R44" s="81">
        <f>IF(Q44&lt;0,Q44,0)</f>
        <v>0</v>
      </c>
      <c r="S44" s="152">
        <f>IF(Q44&gt;0,Q44,0)</f>
        <v>0</v>
      </c>
      <c r="T44" s="33">
        <f>IF(EXACT(D44,UPPER(D44)),1,0.01)/V44</f>
        <v>1</v>
      </c>
      <c r="U44" s="43">
        <v>0</v>
      </c>
      <c r="V44" s="43">
        <v>1</v>
      </c>
      <c r="W44" s="143">
        <f>IF(AND(Q44&lt;0,O44&gt;0),O44,0)</f>
        <v>0</v>
      </c>
      <c r="X44" s="143">
        <f>IF(AND(Q44&gt;0,O44&gt;0),O44,0)</f>
        <v>0</v>
      </c>
      <c r="Y44" s="194"/>
      <c r="Z44" s="176">
        <f>_xll.BDH(C44,$Z$7,$D$1,$D$1)</f>
        <v>1.06</v>
      </c>
      <c r="AA44" s="174">
        <f>IF(OR(F44="#N/A N/A",Z44="#N/A N/A"),0,  F44 - Z44)</f>
        <v>-4.0000000000000036E-2</v>
      </c>
      <c r="AB44" s="162">
        <f>IF(OR(Z44=0,Z44="#N/A N/A"),0,AA44 / Z44*100)</f>
        <v>-3.7735849056603805</v>
      </c>
      <c r="AC44" s="161">
        <v>0</v>
      </c>
      <c r="AD44" s="163">
        <f>IF(D44 = C791,1,_xll.BDP(K44,$AD$7)*L44)</f>
        <v>1.59554</v>
      </c>
      <c r="AE44" s="186">
        <f>AA44*AC44*T44/AD44 / AF791</f>
        <v>0</v>
      </c>
      <c r="AF44" s="197"/>
      <c r="AG44" s="188"/>
      <c r="AH44" s="170"/>
    </row>
    <row r="45" spans="1:34" s="43" customFormat="1" x14ac:dyDescent="0.2">
      <c r="B45" s="48">
        <v>20613</v>
      </c>
      <c r="C45" s="140" t="s">
        <v>229</v>
      </c>
      <c r="D45" s="43" t="str">
        <f>_xll.BDP(C45,$D$7)</f>
        <v>CAD</v>
      </c>
      <c r="E45" s="43" t="s">
        <v>457</v>
      </c>
      <c r="F45" s="66">
        <f>_xll.BDP(C45,$F$7)</f>
        <v>0.16</v>
      </c>
      <c r="G45" s="66">
        <f>_xll.BDP(C45,$G$7)</f>
        <v>0.16</v>
      </c>
      <c r="H45" s="67">
        <f>IF(OR(G45="#N/A N/A",F45="#N/A N/A"),0,  G45 - F45)</f>
        <v>0</v>
      </c>
      <c r="I45" s="75">
        <f>IF(OR(F45=0,F45="#N/A N/A"),0,H45 / F45*100)</f>
        <v>0</v>
      </c>
      <c r="J45" s="25">
        <v>263347</v>
      </c>
      <c r="K45" s="48" t="str">
        <f>CONCATENATE(C791,D45, " Curncy")</f>
        <v>EURCAD Curncy</v>
      </c>
      <c r="L45" s="48">
        <f>IF(D45 = C791,1,_xll.BDP(K45,$L$7))</f>
        <v>1</v>
      </c>
      <c r="M45" s="68">
        <f>IF(D45 = C791,1,_xll.BDP(K45,$M$7)*L45)</f>
        <v>1.5845</v>
      </c>
      <c r="N45" s="69">
        <f>H45*J45*T45/M45</f>
        <v>0</v>
      </c>
      <c r="O45" s="78">
        <f>N45 / Y791</f>
        <v>0</v>
      </c>
      <c r="P45" s="69">
        <f>G45*J45*T45/M45</f>
        <v>26592.31303250237</v>
      </c>
      <c r="Q45" s="10">
        <f>P45 / Y791*100</f>
        <v>1.5805974170956968E-2</v>
      </c>
      <c r="R45" s="81">
        <f>IF(Q45&lt;0,Q45,0)</f>
        <v>0</v>
      </c>
      <c r="S45" s="152">
        <f>IF(Q45&gt;0,Q45,0)</f>
        <v>1.5805974170956968E-2</v>
      </c>
      <c r="T45" s="33">
        <f>IF(EXACT(D45,UPPER(D45)),1,0.01)/V45</f>
        <v>1</v>
      </c>
      <c r="U45" s="43">
        <v>0</v>
      </c>
      <c r="V45" s="43">
        <v>1</v>
      </c>
      <c r="W45" s="143">
        <f>IF(AND(Q45&lt;0,O45&gt;0),O45,0)</f>
        <v>0</v>
      </c>
      <c r="X45" s="143">
        <f>IF(AND(Q45&gt;0,O45&gt;0),O45,0)</f>
        <v>0</v>
      </c>
      <c r="Y45" s="194"/>
      <c r="Z45" s="176">
        <f>_xll.BDH(C45,$Z$7,$D$1,$D$1)</f>
        <v>0.14000000000000001</v>
      </c>
      <c r="AA45" s="174">
        <f>IF(OR(F45="#N/A N/A",Z45="#N/A N/A"),0,  F45 - Z45)</f>
        <v>1.999999999999999E-2</v>
      </c>
      <c r="AB45" s="162">
        <f>IF(OR(Z45=0,Z45="#N/A N/A"),0,AA45 / Z45*100)</f>
        <v>14.285714285714276</v>
      </c>
      <c r="AC45" s="161">
        <v>263347</v>
      </c>
      <c r="AD45" s="163">
        <f>IF(D45 = C791,1,_xll.BDP(K45,$AD$7)*L45)</f>
        <v>1.59554</v>
      </c>
      <c r="AE45" s="186">
        <f>AA45*AC45*T45/AD45 / AF791</f>
        <v>1.9400975201989776E-5</v>
      </c>
      <c r="AF45" s="197"/>
      <c r="AG45" s="188"/>
      <c r="AH45" s="170"/>
    </row>
    <row r="46" spans="1:34" s="43" customFormat="1" ht="12" customHeight="1" x14ac:dyDescent="0.2">
      <c r="B46" s="48">
        <v>23892</v>
      </c>
      <c r="C46" s="140" t="s">
        <v>1064</v>
      </c>
      <c r="D46" s="43" t="str">
        <f>_xll.BDP(C46,$D$7)</f>
        <v>CAD</v>
      </c>
      <c r="E46" s="43" t="s">
        <v>1138</v>
      </c>
      <c r="F46" s="66">
        <f>_xll.BDP(C46,$F$7)</f>
        <v>87.36</v>
      </c>
      <c r="G46" s="66">
        <f>_xll.BDP(C46,$G$7)</f>
        <v>87.36</v>
      </c>
      <c r="H46" s="67">
        <f>IF(OR(G46="#N/A N/A",F46="#N/A N/A"),0,  G46 - F46)</f>
        <v>0</v>
      </c>
      <c r="I46" s="75">
        <f>IF(OR(F46=0,F46="#N/A N/A"),0,H46 / F46*100)</f>
        <v>0</v>
      </c>
      <c r="J46" s="25">
        <v>0</v>
      </c>
      <c r="K46" s="48" t="str">
        <f>CONCATENATE(C791,D46, " Curncy")</f>
        <v>EURCAD Curncy</v>
      </c>
      <c r="L46" s="48">
        <f>IF(D46 = C791,1,_xll.BDP(K46,$L$7))</f>
        <v>1</v>
      </c>
      <c r="M46" s="68">
        <f>IF(D46 = C791,1,_xll.BDP(K46,$M$7)*L46)</f>
        <v>1.5845</v>
      </c>
      <c r="N46" s="69">
        <f>H46*J46*T46/M46</f>
        <v>0</v>
      </c>
      <c r="O46" s="78">
        <f>N46 / Y791</f>
        <v>0</v>
      </c>
      <c r="P46" s="69">
        <f>G46*J46*T46/M46</f>
        <v>0</v>
      </c>
      <c r="Q46" s="10">
        <f>P46 / Y791*100</f>
        <v>0</v>
      </c>
      <c r="R46" s="81">
        <f>IF(Q46&lt;0,Q46,0)</f>
        <v>0</v>
      </c>
      <c r="S46" s="152">
        <f>IF(Q46&gt;0,Q46,0)</f>
        <v>0</v>
      </c>
      <c r="T46" s="33">
        <f>IF(EXACT(D46,UPPER(D46)),1,0.01)/V46</f>
        <v>1</v>
      </c>
      <c r="U46" s="43">
        <v>0</v>
      </c>
      <c r="V46" s="43">
        <v>1</v>
      </c>
      <c r="W46" s="143">
        <f>IF(AND(Q46&lt;0,O46&gt;0),O46,0)</f>
        <v>0</v>
      </c>
      <c r="X46" s="143">
        <f>IF(AND(Q46&gt;0,O46&gt;0),O46,0)</f>
        <v>0</v>
      </c>
      <c r="Y46" s="194"/>
      <c r="Z46" s="176">
        <f>_xll.BDH(C46,$Z$7,$D$1,$D$1)</f>
        <v>91.98</v>
      </c>
      <c r="AA46" s="174">
        <f>IF(OR(F46="#N/A N/A",Z46="#N/A N/A"),0,  F46 - Z46)</f>
        <v>-4.6200000000000045</v>
      </c>
      <c r="AB46" s="162">
        <f>IF(OR(Z46=0,Z46="#N/A N/A"),0,AA46 / Z46*100)</f>
        <v>-5.0228310502283149</v>
      </c>
      <c r="AC46" s="161">
        <v>0</v>
      </c>
      <c r="AD46" s="163">
        <f>IF(D46 = C791,1,_xll.BDP(K46,$AD$7)*L46)</f>
        <v>1.59554</v>
      </c>
      <c r="AE46" s="186">
        <f>AA46*AC46*T46/AD46 / AF791</f>
        <v>0</v>
      </c>
      <c r="AF46" s="197"/>
      <c r="AG46" s="188"/>
      <c r="AH46" s="170"/>
    </row>
    <row r="47" spans="1:34" s="43" customFormat="1" ht="12" customHeight="1" x14ac:dyDescent="0.2">
      <c r="B47" s="48">
        <v>2130</v>
      </c>
      <c r="C47" s="140" t="s">
        <v>1096</v>
      </c>
      <c r="D47" s="43" t="str">
        <f>_xll.BDP(C47,$D$7)</f>
        <v>CAD</v>
      </c>
      <c r="E47" s="43" t="s">
        <v>1170</v>
      </c>
      <c r="F47" s="66">
        <f>_xll.BDP(C47,$F$7)</f>
        <v>101.52</v>
      </c>
      <c r="G47" s="66">
        <f>_xll.BDP(C47,$G$7)</f>
        <v>101.52</v>
      </c>
      <c r="H47" s="67">
        <f>IF(OR(G47="#N/A N/A",F47="#N/A N/A"),0,  G47 - F47)</f>
        <v>0</v>
      </c>
      <c r="I47" s="75">
        <f>IF(OR(F47=0,F47="#N/A N/A"),0,H47 / F47*100)</f>
        <v>0</v>
      </c>
      <c r="J47" s="25">
        <v>0</v>
      </c>
      <c r="K47" s="48" t="str">
        <f>CONCATENATE(C791,D47, " Curncy")</f>
        <v>EURCAD Curncy</v>
      </c>
      <c r="L47" s="48">
        <f>IF(D47 = C791,1,_xll.BDP(K47,$L$7))</f>
        <v>1</v>
      </c>
      <c r="M47" s="68">
        <f>IF(D47 = C791,1,_xll.BDP(K47,$M$7)*L47)</f>
        <v>1.5845</v>
      </c>
      <c r="N47" s="69">
        <f>H47*J47*T47/M47</f>
        <v>0</v>
      </c>
      <c r="O47" s="78">
        <f>N47 / Y791</f>
        <v>0</v>
      </c>
      <c r="P47" s="69">
        <f>G47*J47*T47/M47</f>
        <v>0</v>
      </c>
      <c r="Q47" s="10">
        <f>P47 / Y791*100</f>
        <v>0</v>
      </c>
      <c r="R47" s="81">
        <f>IF(Q47&lt;0,Q47,0)</f>
        <v>0</v>
      </c>
      <c r="S47" s="152">
        <f>IF(Q47&gt;0,Q47,0)</f>
        <v>0</v>
      </c>
      <c r="T47" s="33">
        <f>IF(EXACT(D47,UPPER(D47)),1,0.01)/V47</f>
        <v>1</v>
      </c>
      <c r="U47" s="43">
        <v>0</v>
      </c>
      <c r="V47" s="43">
        <v>1</v>
      </c>
      <c r="W47" s="143">
        <f>IF(AND(Q47&lt;0,O47&gt;0),O47,0)</f>
        <v>0</v>
      </c>
      <c r="X47" s="143">
        <f>IF(AND(Q47&gt;0,O47&gt;0),O47,0)</f>
        <v>0</v>
      </c>
      <c r="Y47" s="194"/>
      <c r="Z47" s="176">
        <f>_xll.BDH(C47,$Z$7,$D$1,$D$1)</f>
        <v>100.76</v>
      </c>
      <c r="AA47" s="174">
        <f>IF(OR(F47="#N/A N/A",Z47="#N/A N/A"),0,  F47 - Z47)</f>
        <v>0.75999999999999091</v>
      </c>
      <c r="AB47" s="162">
        <f>IF(OR(Z47=0,Z47="#N/A N/A"),0,AA47 / Z47*100)</f>
        <v>0.75426756649463167</v>
      </c>
      <c r="AC47" s="161">
        <v>0</v>
      </c>
      <c r="AD47" s="163">
        <f>IF(D47 = C791,1,_xll.BDP(K47,$AD$7)*L47)</f>
        <v>1.59554</v>
      </c>
      <c r="AE47" s="186">
        <f>AA47*AC47*T47/AD47 / AF791</f>
        <v>0</v>
      </c>
      <c r="AF47" s="197"/>
      <c r="AG47" s="188"/>
      <c r="AH47" s="170"/>
    </row>
    <row r="48" spans="1:34" s="43" customFormat="1" x14ac:dyDescent="0.2">
      <c r="B48" s="48">
        <v>23263</v>
      </c>
      <c r="C48" s="140" t="s">
        <v>228</v>
      </c>
      <c r="D48" s="43" t="str">
        <f>_xll.BDP(C48,$D$7)</f>
        <v>CAD</v>
      </c>
      <c r="E48" s="43" t="s">
        <v>456</v>
      </c>
      <c r="F48" s="66">
        <f>_xll.BDP(C48,$F$7)</f>
        <v>4.21</v>
      </c>
      <c r="G48" s="66">
        <f>_xll.BDP(C48,$G$7)</f>
        <v>4.22</v>
      </c>
      <c r="H48" s="67">
        <f>IF(OR(G48="#N/A N/A",F48="#N/A N/A"),0,  G48 - F48)</f>
        <v>9.9999999999997868E-3</v>
      </c>
      <c r="I48" s="75">
        <f>IF(OR(F48=0,F48="#N/A N/A"),0,H48 / F48*100)</f>
        <v>0.23752969121139636</v>
      </c>
      <c r="J48" s="25">
        <v>-751000</v>
      </c>
      <c r="K48" s="48" t="str">
        <f>CONCATENATE(C791,D48, " Curncy")</f>
        <v>EURCAD Curncy</v>
      </c>
      <c r="L48" s="48">
        <f>IF(D48 = C791,1,_xll.BDP(K48,$L$7))</f>
        <v>1</v>
      </c>
      <c r="M48" s="68">
        <f>IF(D48 = C791,1,_xll.BDP(K48,$M$7)*L48)</f>
        <v>1.5845</v>
      </c>
      <c r="N48" s="69">
        <f>H48*J48*T48/M48</f>
        <v>-4739.6655096243858</v>
      </c>
      <c r="O48" s="78">
        <f>N48 / Y791</f>
        <v>-2.8171686506748765E-5</v>
      </c>
      <c r="P48" s="69">
        <f>G48*J48*T48/M48</f>
        <v>-2000138.8450615336</v>
      </c>
      <c r="Q48" s="10">
        <f>P48 / Y791*100</f>
        <v>-1.1888451705848233</v>
      </c>
      <c r="R48" s="81">
        <f>IF(Q48&lt;0,Q48,0)</f>
        <v>-1.1888451705848233</v>
      </c>
      <c r="S48" s="152">
        <f>IF(Q48&gt;0,Q48,0)</f>
        <v>0</v>
      </c>
      <c r="T48" s="33">
        <f>IF(EXACT(D48,UPPER(D48)),1,0.01)/V48</f>
        <v>1</v>
      </c>
      <c r="U48" s="43">
        <v>0</v>
      </c>
      <c r="V48" s="43">
        <v>1</v>
      </c>
      <c r="W48" s="143">
        <f>IF(AND(Q48&lt;0,O48&gt;0),O48,0)</f>
        <v>0</v>
      </c>
      <c r="X48" s="143">
        <f>IF(AND(Q48&gt;0,O48&gt;0),O48,0)</f>
        <v>0</v>
      </c>
      <c r="Y48" s="194"/>
      <c r="Z48" s="176">
        <f>_xll.BDH(C48,$Z$7,$D$1,$D$1)</f>
        <v>4.18</v>
      </c>
      <c r="AA48" s="174">
        <f>IF(OR(F48="#N/A N/A",Z48="#N/A N/A"),0,  F48 - Z48)</f>
        <v>3.0000000000000249E-2</v>
      </c>
      <c r="AB48" s="162">
        <f>IF(OR(Z48=0,Z48="#N/A N/A"),0,AA48 / Z48*100)</f>
        <v>0.71770334928230262</v>
      </c>
      <c r="AC48" s="161">
        <v>-751000</v>
      </c>
      <c r="AD48" s="163">
        <f>IF(D48 = C791,1,_xll.BDP(K48,$AD$7)*L48)</f>
        <v>1.59554</v>
      </c>
      <c r="AE48" s="186">
        <f>AA48*AC48*T48/AD48 / AF791</f>
        <v>-8.2990117848472453E-5</v>
      </c>
      <c r="AF48" s="197"/>
      <c r="AG48" s="188"/>
      <c r="AH48" s="170"/>
    </row>
    <row r="49" spans="1:34" s="43" customFormat="1" x14ac:dyDescent="0.2">
      <c r="A49" s="45" t="s">
        <v>301</v>
      </c>
      <c r="B49" s="61"/>
      <c r="C49" s="220"/>
      <c r="D49" s="45"/>
      <c r="E49" s="47" t="s">
        <v>227</v>
      </c>
      <c r="F49" s="70"/>
      <c r="G49" s="70"/>
      <c r="H49" s="71"/>
      <c r="I49" s="76"/>
      <c r="J49" s="40"/>
      <c r="K49" s="49"/>
      <c r="L49" s="49"/>
      <c r="M49" s="72"/>
      <c r="N49" s="73">
        <f xml:space="preserve"> SUM(N42:N48)</f>
        <v>-4739.6655096243858</v>
      </c>
      <c r="O49" s="79">
        <f xml:space="preserve"> SUM(O42:O48)</f>
        <v>-2.8171686506748765E-5</v>
      </c>
      <c r="P49" s="73">
        <f xml:space="preserve"> SUM(P42:P48)</f>
        <v>-1973546.5320290313</v>
      </c>
      <c r="Q49" s="41">
        <f xml:space="preserve"> SUM(Q42:Q48)</f>
        <v>-1.1730391964138664</v>
      </c>
      <c r="R49" s="82">
        <f xml:space="preserve"> SUM(R42:R48)</f>
        <v>-1.1888451705848233</v>
      </c>
      <c r="S49" s="153">
        <f xml:space="preserve"> SUM(S42:S48)</f>
        <v>1.5805974170956968E-2</v>
      </c>
      <c r="T49" s="38"/>
      <c r="U49" s="45"/>
      <c r="V49" s="45"/>
      <c r="W49" s="82">
        <f xml:space="preserve"> SUM(W42:W48)</f>
        <v>0</v>
      </c>
      <c r="X49" s="82">
        <f xml:space="preserve"> SUM(X42:X48)</f>
        <v>0</v>
      </c>
      <c r="Y49" s="207"/>
      <c r="Z49" s="165"/>
      <c r="AA49" s="175"/>
      <c r="AB49" s="164"/>
      <c r="AC49" s="165"/>
      <c r="AD49" s="171"/>
      <c r="AE49" s="187">
        <f xml:space="preserve"> SUM(AE42:AE48)</f>
        <v>-6.358914264648267E-5</v>
      </c>
      <c r="AF49" s="208"/>
      <c r="AG49" s="188"/>
      <c r="AH49" s="170"/>
    </row>
    <row r="50" spans="1:34" s="43" customFormat="1" x14ac:dyDescent="0.2">
      <c r="B50" s="48"/>
      <c r="C50" s="140"/>
      <c r="F50" s="66"/>
      <c r="G50" s="66"/>
      <c r="H50" s="67"/>
      <c r="I50" s="75"/>
      <c r="J50" s="25"/>
      <c r="K50" s="48"/>
      <c r="L50" s="48"/>
      <c r="M50" s="68"/>
      <c r="N50" s="69"/>
      <c r="O50" s="78"/>
      <c r="P50" s="69"/>
      <c r="Q50" s="10"/>
      <c r="R50" s="81"/>
      <c r="S50" s="152"/>
      <c r="T50" s="33"/>
      <c r="W50" s="143"/>
      <c r="X50" s="143"/>
      <c r="Y50" s="194"/>
      <c r="Z50" s="176"/>
      <c r="AA50" s="174"/>
      <c r="AB50" s="162"/>
      <c r="AC50" s="161"/>
      <c r="AD50" s="163"/>
      <c r="AE50" s="186"/>
      <c r="AF50" s="197"/>
      <c r="AG50" s="188"/>
      <c r="AH50" s="170"/>
    </row>
    <row r="51" spans="1:34" s="43" customFormat="1" x14ac:dyDescent="0.2">
      <c r="B51" s="48">
        <v>1802</v>
      </c>
      <c r="D51" s="43" t="s">
        <v>87</v>
      </c>
      <c r="E51" s="43" t="s">
        <v>226</v>
      </c>
      <c r="F51" s="66">
        <v>9.9999999999999995E-7</v>
      </c>
      <c r="G51" s="66">
        <v>9.9999999999999995E-7</v>
      </c>
      <c r="H51" s="67">
        <f>IF(OR(G51="#N/A N/A",F51="#N/A N/A"),0,  G51 - F51)</f>
        <v>0</v>
      </c>
      <c r="I51" s="75">
        <f>IF(OR(F51=0,F51="#N/A N/A"),0,H51 / F51*100)</f>
        <v>0</v>
      </c>
      <c r="J51" s="25">
        <v>366200</v>
      </c>
      <c r="K51" s="48" t="str">
        <f>CONCATENATE(C791,D51, " Curncy")</f>
        <v>EURGBP Curncy</v>
      </c>
      <c r="L51" s="48">
        <f>IF(D51 = C791,1,_xll.BDP(K51,$L$7))</f>
        <v>1</v>
      </c>
      <c r="M51" s="68">
        <f>IF(D51 = C791,1,_xll.BDP(K51,$M$7)*L51)</f>
        <v>0.89085999999999999</v>
      </c>
      <c r="N51" s="69">
        <f>H51*J51*T51/M51</f>
        <v>0</v>
      </c>
      <c r="O51" s="78">
        <f>N51 / Y791</f>
        <v>0</v>
      </c>
      <c r="P51" s="69">
        <f>G51*J51*T51/M51</f>
        <v>0.41106346676245425</v>
      </c>
      <c r="Q51" s="10">
        <f>P51 / Y791*100</f>
        <v>2.4432844673308885E-7</v>
      </c>
      <c r="R51" s="81">
        <f>IF(Q51&lt;0,Q51,0)</f>
        <v>0</v>
      </c>
      <c r="S51" s="152">
        <f>IF(Q51&gt;0,Q51,0)</f>
        <v>2.4432844673308885E-7</v>
      </c>
      <c r="T51" s="33">
        <f>IF(EXACT(D51,UPPER(D51)),1,0.01)/V51</f>
        <v>1</v>
      </c>
      <c r="U51" s="43">
        <v>1</v>
      </c>
      <c r="V51" s="43">
        <v>1</v>
      </c>
      <c r="W51" s="143">
        <f>IF(AND(Q51&lt;0,O51&gt;0),O51,0)</f>
        <v>0</v>
      </c>
      <c r="X51" s="143">
        <f>IF(AND(Q51&gt;0,O51&gt;0),O51,0)</f>
        <v>0</v>
      </c>
      <c r="Y51" s="194"/>
      <c r="Z51" s="176">
        <v>9.9999999999999995E-7</v>
      </c>
      <c r="AA51" s="174">
        <f>IF(OR(F51="#N/A N/A",Z51="#N/A N/A"),0,  F51 - Z51)</f>
        <v>0</v>
      </c>
      <c r="AB51" s="162">
        <f>IF(OR(Z51=0,Z51="#N/A N/A"),0,AA51 / Z51*100)</f>
        <v>0</v>
      </c>
      <c r="AC51" s="161">
        <v>366200</v>
      </c>
      <c r="AD51" s="163">
        <f>IF(D51 = C791,1,_xll.BDP(K51,$AD$7)*L51)</f>
        <v>0.89166000000000001</v>
      </c>
      <c r="AE51" s="186">
        <f>AA51*AC51*T51/AD51 / AF791</f>
        <v>0</v>
      </c>
      <c r="AF51" s="197"/>
      <c r="AG51" s="188"/>
      <c r="AH51" s="170"/>
    </row>
    <row r="52" spans="1:34" s="43" customFormat="1" x14ac:dyDescent="0.2">
      <c r="A52" s="45" t="s">
        <v>302</v>
      </c>
      <c r="B52" s="61"/>
      <c r="C52" s="220"/>
      <c r="D52" s="45"/>
      <c r="E52" s="47" t="s">
        <v>225</v>
      </c>
      <c r="F52" s="70"/>
      <c r="G52" s="70"/>
      <c r="H52" s="71"/>
      <c r="I52" s="76"/>
      <c r="J52" s="40"/>
      <c r="K52" s="49"/>
      <c r="L52" s="49"/>
      <c r="M52" s="72"/>
      <c r="N52" s="73">
        <f xml:space="preserve"> SUM(N50:N51)</f>
        <v>0</v>
      </c>
      <c r="O52" s="79">
        <f xml:space="preserve"> SUM(O50:O51)</f>
        <v>0</v>
      </c>
      <c r="P52" s="73">
        <f xml:space="preserve"> SUM(P50:P51)</f>
        <v>0.41106346676245425</v>
      </c>
      <c r="Q52" s="41">
        <f xml:space="preserve"> SUM(Q50:Q51)</f>
        <v>2.4432844673308885E-7</v>
      </c>
      <c r="R52" s="82">
        <f xml:space="preserve"> SUM(R50:R51)</f>
        <v>0</v>
      </c>
      <c r="S52" s="153">
        <f xml:space="preserve"> SUM(S50:S51)</f>
        <v>2.4432844673308885E-7</v>
      </c>
      <c r="T52" s="38"/>
      <c r="U52" s="45"/>
      <c r="V52" s="45"/>
      <c r="W52" s="144">
        <f xml:space="preserve"> SUM(W50:W51)</f>
        <v>0</v>
      </c>
      <c r="X52" s="144">
        <f xml:space="preserve"> SUM(X50:X51)</f>
        <v>0</v>
      </c>
      <c r="Y52" s="207"/>
      <c r="Z52" s="165"/>
      <c r="AA52" s="175"/>
      <c r="AB52" s="164"/>
      <c r="AC52" s="165"/>
      <c r="AD52" s="171"/>
      <c r="AE52" s="187">
        <f xml:space="preserve"> SUM(AE50:AE51)</f>
        <v>0</v>
      </c>
      <c r="AF52" s="208"/>
      <c r="AG52" s="188"/>
      <c r="AH52" s="170"/>
    </row>
    <row r="53" spans="1:34" s="43" customFormat="1" x14ac:dyDescent="0.2">
      <c r="B53" s="48"/>
      <c r="C53" s="140"/>
      <c r="F53" s="66"/>
      <c r="G53" s="66"/>
      <c r="H53" s="67"/>
      <c r="I53" s="75"/>
      <c r="J53" s="25"/>
      <c r="K53" s="48"/>
      <c r="L53" s="48"/>
      <c r="M53" s="68"/>
      <c r="N53" s="69"/>
      <c r="O53" s="78"/>
      <c r="P53" s="69"/>
      <c r="Q53" s="10"/>
      <c r="R53" s="81"/>
      <c r="S53" s="152"/>
      <c r="T53" s="33"/>
      <c r="W53" s="143"/>
      <c r="X53" s="143"/>
      <c r="Y53" s="194"/>
      <c r="Z53" s="176"/>
      <c r="AA53" s="174"/>
      <c r="AB53" s="162"/>
      <c r="AC53" s="161"/>
      <c r="AD53" s="163"/>
      <c r="AE53" s="186"/>
      <c r="AF53" s="197"/>
      <c r="AG53" s="188"/>
      <c r="AH53" s="170"/>
    </row>
    <row r="54" spans="1:34" s="43" customFormat="1" x14ac:dyDescent="0.2">
      <c r="B54" s="48">
        <v>27226</v>
      </c>
      <c r="C54" s="140" t="s">
        <v>224</v>
      </c>
      <c r="D54" s="43" t="str">
        <f>_xll.BDP(C54,$D$7)</f>
        <v>DKK</v>
      </c>
      <c r="E54" s="43" t="s">
        <v>369</v>
      </c>
      <c r="F54" s="66">
        <f>_xll.BDP(C54,$F$7)</f>
        <v>114.5</v>
      </c>
      <c r="G54" s="66">
        <f>_xll.BDP(C54,$G$7)</f>
        <v>119.5</v>
      </c>
      <c r="H54" s="67">
        <f>IF(OR(G54="#N/A N/A",F54="#N/A N/A"),0,  G54 - F54)</f>
        <v>5</v>
      </c>
      <c r="I54" s="75">
        <f>IF(OR(F54=0,F54="#N/A N/A"),0,H54 / F54*100)</f>
        <v>4.3668122270742353</v>
      </c>
      <c r="J54" s="25">
        <v>-26782</v>
      </c>
      <c r="K54" s="48" t="str">
        <f>CONCATENATE(C791,D54, " Curncy")</f>
        <v>EURDKK Curncy</v>
      </c>
      <c r="L54" s="48">
        <f>IF(D54 = C791,1,_xll.BDP(K54,$L$7))</f>
        <v>1</v>
      </c>
      <c r="M54" s="68">
        <f>IF(D54 = C791,1,_xll.BDP(K54,$M$7)*L54)</f>
        <v>7.4484000000000004</v>
      </c>
      <c r="N54" s="69">
        <f>H54*J54*T54/M54</f>
        <v>-17978.357768111273</v>
      </c>
      <c r="O54" s="78">
        <f>N54 / Y791</f>
        <v>-1.0686000054665046E-4</v>
      </c>
      <c r="P54" s="69">
        <f>G54*J54*T54/M54</f>
        <v>-429682.75065785937</v>
      </c>
      <c r="Q54" s="10">
        <f>P54 / Y791*100</f>
        <v>-0.25539540130649457</v>
      </c>
      <c r="R54" s="81">
        <f>IF(Q54&lt;0,Q54,0)</f>
        <v>-0.25539540130649457</v>
      </c>
      <c r="S54" s="152">
        <f>IF(Q54&gt;0,Q54,0)</f>
        <v>0</v>
      </c>
      <c r="T54" s="33">
        <f>IF(EXACT(D54,UPPER(D54)),1,0.01)/V54</f>
        <v>1</v>
      </c>
      <c r="U54" s="43">
        <v>0</v>
      </c>
      <c r="V54" s="43">
        <v>1</v>
      </c>
      <c r="W54" s="143">
        <f>IF(AND(Q54&lt;0,O54&gt;0),O54,0)</f>
        <v>0</v>
      </c>
      <c r="X54" s="143">
        <f>IF(AND(Q54&gt;0,O54&gt;0),O54,0)</f>
        <v>0</v>
      </c>
      <c r="Y54" s="194"/>
      <c r="Z54" s="176">
        <f>_xll.BDH(C54,$Z$7,$D$1,$D$1)</f>
        <v>115</v>
      </c>
      <c r="AA54" s="174">
        <f>IF(OR(F54="#N/A N/A",Z54="#N/A N/A"),0,  F54 - Z54)</f>
        <v>-0.5</v>
      </c>
      <c r="AB54" s="162">
        <f>IF(OR(Z54=0,Z54="#N/A N/A"),0,AA54 / Z54*100)</f>
        <v>-0.43478260869565216</v>
      </c>
      <c r="AC54" s="161">
        <v>-26782</v>
      </c>
      <c r="AD54" s="163">
        <f>IF(D54 = C791,1,_xll.BDP(K54,$AD$7)*L54)</f>
        <v>7.4478</v>
      </c>
      <c r="AE54" s="186">
        <f>AA54*AC54*T54/AD54 / AF791</f>
        <v>1.0567150437287348E-5</v>
      </c>
      <c r="AF54" s="197"/>
      <c r="AG54" s="188"/>
      <c r="AH54" s="170"/>
    </row>
    <row r="55" spans="1:34" s="43" customFormat="1" ht="12" customHeight="1" x14ac:dyDescent="0.2">
      <c r="B55" s="48">
        <v>22805</v>
      </c>
      <c r="C55" s="140" t="s">
        <v>574</v>
      </c>
      <c r="D55" s="43" t="str">
        <f>_xll.BDP(C55,$D$7)</f>
        <v>DKK</v>
      </c>
      <c r="E55" s="43" t="s">
        <v>599</v>
      </c>
      <c r="F55" s="66">
        <f>_xll.BDP(C55,$F$7)</f>
        <v>509.6</v>
      </c>
      <c r="G55" s="66">
        <f>_xll.BDP(C55,$G$7)</f>
        <v>516.79999999999995</v>
      </c>
      <c r="H55" s="67">
        <f>IF(OR(G55="#N/A N/A",F55="#N/A N/A"),0,  G55 - F55)</f>
        <v>7.1999999999999318</v>
      </c>
      <c r="I55" s="75">
        <f>IF(OR(F55=0,F55="#N/A N/A"),0,H55 / F55*100)</f>
        <v>1.4128728414442566</v>
      </c>
      <c r="J55" s="25">
        <v>0</v>
      </c>
      <c r="K55" s="48" t="str">
        <f>CONCATENATE(C791,D55, " Curncy")</f>
        <v>EURDKK Curncy</v>
      </c>
      <c r="L55" s="48">
        <f>IF(D55 = C791,1,_xll.BDP(K55,$L$7))</f>
        <v>1</v>
      </c>
      <c r="M55" s="68">
        <f>IF(D55 = C791,1,_xll.BDP(K55,$M$7)*L55)</f>
        <v>7.4484000000000004</v>
      </c>
      <c r="N55" s="69">
        <f>H55*J55*T55/M55</f>
        <v>0</v>
      </c>
      <c r="O55" s="78">
        <f>N55 / Y791</f>
        <v>0</v>
      </c>
      <c r="P55" s="69">
        <f>G55*J55*T55/M55</f>
        <v>0</v>
      </c>
      <c r="Q55" s="10">
        <f>P55 / Y791*100</f>
        <v>0</v>
      </c>
      <c r="R55" s="81">
        <f>IF(Q55&lt;0,Q55,0)</f>
        <v>0</v>
      </c>
      <c r="S55" s="152">
        <f>IF(Q55&gt;0,Q55,0)</f>
        <v>0</v>
      </c>
      <c r="T55" s="33">
        <f>IF(EXACT(D55,UPPER(D55)),1,0.01)/V55</f>
        <v>1</v>
      </c>
      <c r="U55" s="43">
        <v>0</v>
      </c>
      <c r="V55" s="43">
        <v>1</v>
      </c>
      <c r="W55" s="143">
        <f>IF(AND(Q55&lt;0,O55&gt;0),O55,0)</f>
        <v>0</v>
      </c>
      <c r="X55" s="143">
        <f>IF(AND(Q55&gt;0,O55&gt;0),O55,0)</f>
        <v>0</v>
      </c>
      <c r="Y55" s="194"/>
      <c r="Z55" s="176">
        <f>_xll.BDH(C55,$Z$7,$D$1,$D$1)</f>
        <v>508.2</v>
      </c>
      <c r="AA55" s="174">
        <f>IF(OR(F55="#N/A N/A",Z55="#N/A N/A"),0,  F55 - Z55)</f>
        <v>1.4000000000000341</v>
      </c>
      <c r="AB55" s="162">
        <f>IF(OR(Z55=0,Z55="#N/A N/A"),0,AA55 / Z55*100)</f>
        <v>0.27548209366391857</v>
      </c>
      <c r="AC55" s="161">
        <v>0</v>
      </c>
      <c r="AD55" s="163">
        <f>IF(D55 = C791,1,_xll.BDP(K55,$AD$7)*L55)</f>
        <v>7.4478</v>
      </c>
      <c r="AE55" s="186">
        <f>AA55*AC55*T55/AD55 / AF791</f>
        <v>0</v>
      </c>
      <c r="AF55" s="197"/>
      <c r="AG55" s="188"/>
      <c r="AH55" s="170"/>
    </row>
    <row r="56" spans="1:34" s="43" customFormat="1" ht="12" customHeight="1" x14ac:dyDescent="0.2">
      <c r="B56" s="48">
        <v>2982</v>
      </c>
      <c r="C56" s="140" t="s">
        <v>575</v>
      </c>
      <c r="D56" s="43" t="str">
        <f>_xll.BDP(C56,$D$7)</f>
        <v>DKK</v>
      </c>
      <c r="E56" s="43" t="s">
        <v>600</v>
      </c>
      <c r="F56" s="66">
        <f>_xll.BDP(C56,$F$7)</f>
        <v>244.8</v>
      </c>
      <c r="G56" s="66">
        <f>_xll.BDP(C56,$G$7)</f>
        <v>244.7</v>
      </c>
      <c r="H56" s="67">
        <f>IF(OR(G56="#N/A N/A",F56="#N/A N/A"),0,  G56 - F56)</f>
        <v>-0.10000000000002274</v>
      </c>
      <c r="I56" s="75">
        <f>IF(OR(F56=0,F56="#N/A N/A"),0,H56 / F56*100)</f>
        <v>-4.0849673202623664E-2</v>
      </c>
      <c r="J56" s="25">
        <v>0</v>
      </c>
      <c r="K56" s="48" t="str">
        <f>CONCATENATE(C791,D56, " Curncy")</f>
        <v>EURDKK Curncy</v>
      </c>
      <c r="L56" s="48">
        <f>IF(D56 = C791,1,_xll.BDP(K56,$L$7))</f>
        <v>1</v>
      </c>
      <c r="M56" s="68">
        <f>IF(D56 = C791,1,_xll.BDP(K56,$M$7)*L56)</f>
        <v>7.4484000000000004</v>
      </c>
      <c r="N56" s="69">
        <f>H56*J56*T56/M56</f>
        <v>0</v>
      </c>
      <c r="O56" s="78">
        <f>N56 / Y791</f>
        <v>0</v>
      </c>
      <c r="P56" s="69">
        <f>G56*J56*T56/M56</f>
        <v>0</v>
      </c>
      <c r="Q56" s="10">
        <f>P56 / Y791*100</f>
        <v>0</v>
      </c>
      <c r="R56" s="81">
        <f>IF(Q56&lt;0,Q56,0)</f>
        <v>0</v>
      </c>
      <c r="S56" s="152">
        <f>IF(Q56&gt;0,Q56,0)</f>
        <v>0</v>
      </c>
      <c r="T56" s="33">
        <f>IF(EXACT(D56,UPPER(D56)),1,0.01)/V56</f>
        <v>1</v>
      </c>
      <c r="U56" s="43">
        <v>0</v>
      </c>
      <c r="V56" s="43">
        <v>1</v>
      </c>
      <c r="W56" s="143">
        <f>IF(AND(Q56&lt;0,O56&gt;0),O56,0)</f>
        <v>0</v>
      </c>
      <c r="X56" s="143">
        <f>IF(AND(Q56&gt;0,O56&gt;0),O56,0)</f>
        <v>0</v>
      </c>
      <c r="Y56" s="194"/>
      <c r="Z56" s="176">
        <f>_xll.BDH(C56,$Z$7,$D$1,$D$1)</f>
        <v>242</v>
      </c>
      <c r="AA56" s="174">
        <f>IF(OR(F56="#N/A N/A",Z56="#N/A N/A"),0,  F56 - Z56)</f>
        <v>2.8000000000000114</v>
      </c>
      <c r="AB56" s="162">
        <f>IF(OR(Z56=0,Z56="#N/A N/A"),0,AA56 / Z56*100)</f>
        <v>1.1570247933884343</v>
      </c>
      <c r="AC56" s="161">
        <v>0</v>
      </c>
      <c r="AD56" s="163">
        <f>IF(D56 = C791,1,_xll.BDP(K56,$AD$7)*L56)</f>
        <v>7.4478</v>
      </c>
      <c r="AE56" s="186">
        <f>AA56*AC56*T56/AD56 / AF791</f>
        <v>0</v>
      </c>
      <c r="AF56" s="197"/>
      <c r="AG56" s="188"/>
      <c r="AH56" s="170"/>
    </row>
    <row r="57" spans="1:34" s="43" customFormat="1" ht="12" customHeight="1" x14ac:dyDescent="0.2">
      <c r="B57" s="48">
        <v>7096</v>
      </c>
      <c r="C57" s="140" t="s">
        <v>576</v>
      </c>
      <c r="D57" s="43" t="str">
        <f>_xll.BDP(C57,$D$7)</f>
        <v>DKK</v>
      </c>
      <c r="E57" s="43" t="s">
        <v>601</v>
      </c>
      <c r="F57" s="66">
        <f>_xll.BDP(C57,$F$7)</f>
        <v>212.1</v>
      </c>
      <c r="G57" s="66">
        <f>_xll.BDP(C57,$G$7)</f>
        <v>218.8</v>
      </c>
      <c r="H57" s="67">
        <f>IF(OR(G57="#N/A N/A",F57="#N/A N/A"),0,  G57 - F57)</f>
        <v>6.7000000000000171</v>
      </c>
      <c r="I57" s="75">
        <f>IF(OR(F57=0,F57="#N/A N/A"),0,H57 / F57*100)</f>
        <v>3.1588873173031669</v>
      </c>
      <c r="J57" s="25">
        <v>0</v>
      </c>
      <c r="K57" s="48" t="str">
        <f>CONCATENATE(C791,D57, " Curncy")</f>
        <v>EURDKK Curncy</v>
      </c>
      <c r="L57" s="48">
        <f>IF(D57 = C791,1,_xll.BDP(K57,$L$7))</f>
        <v>1</v>
      </c>
      <c r="M57" s="68">
        <f>IF(D57 = C791,1,_xll.BDP(K57,$M$7)*L57)</f>
        <v>7.4484000000000004</v>
      </c>
      <c r="N57" s="69">
        <f>H57*J57*T57/M57</f>
        <v>0</v>
      </c>
      <c r="O57" s="78">
        <f>N57 / Y791</f>
        <v>0</v>
      </c>
      <c r="P57" s="69">
        <f>G57*J57*T57/M57</f>
        <v>0</v>
      </c>
      <c r="Q57" s="10">
        <f>P57 / Y791*100</f>
        <v>0</v>
      </c>
      <c r="R57" s="81">
        <f>IF(Q57&lt;0,Q57,0)</f>
        <v>0</v>
      </c>
      <c r="S57" s="152">
        <f>IF(Q57&gt;0,Q57,0)</f>
        <v>0</v>
      </c>
      <c r="T57" s="33">
        <f>IF(EXACT(D57,UPPER(D57)),1,0.01)/V57</f>
        <v>1</v>
      </c>
      <c r="U57" s="43">
        <v>0</v>
      </c>
      <c r="V57" s="43">
        <v>1</v>
      </c>
      <c r="W57" s="143">
        <f>IF(AND(Q57&lt;0,O57&gt;0),O57,0)</f>
        <v>0</v>
      </c>
      <c r="X57" s="143">
        <f>IF(AND(Q57&gt;0,O57&gt;0),O57,0)</f>
        <v>0</v>
      </c>
      <c r="Y57" s="194"/>
      <c r="Z57" s="176">
        <f>_xll.BDH(C57,$Z$7,$D$1,$D$1)</f>
        <v>208.4</v>
      </c>
      <c r="AA57" s="174">
        <f>IF(OR(F57="#N/A N/A",Z57="#N/A N/A"),0,  F57 - Z57)</f>
        <v>3.6999999999999886</v>
      </c>
      <c r="AB57" s="162">
        <f>IF(OR(Z57=0,Z57="#N/A N/A"),0,AA57 / Z57*100)</f>
        <v>1.7754318618042171</v>
      </c>
      <c r="AC57" s="161">
        <v>0</v>
      </c>
      <c r="AD57" s="163">
        <f>IF(D57 = C791,1,_xll.BDP(K57,$AD$7)*L57)</f>
        <v>7.4478</v>
      </c>
      <c r="AE57" s="186">
        <f>AA57*AC57*T57/AD57 / AF791</f>
        <v>0</v>
      </c>
      <c r="AF57" s="197"/>
      <c r="AG57" s="188"/>
      <c r="AH57" s="170"/>
    </row>
    <row r="58" spans="1:34" s="43" customFormat="1" ht="12" customHeight="1" x14ac:dyDescent="0.2">
      <c r="B58" s="48">
        <v>1537</v>
      </c>
      <c r="C58" s="140" t="s">
        <v>577</v>
      </c>
      <c r="D58" s="43" t="str">
        <f>_xll.BDP(C58,$D$7)</f>
        <v>DKK</v>
      </c>
      <c r="E58" s="43" t="s">
        <v>602</v>
      </c>
      <c r="F58" s="66">
        <f>_xll.BDP(C58,$F$7)</f>
        <v>302.7</v>
      </c>
      <c r="G58" s="66">
        <f>_xll.BDP(C58,$G$7)</f>
        <v>307.7</v>
      </c>
      <c r="H58" s="67">
        <f>IF(OR(G58="#N/A N/A",F58="#N/A N/A"),0,  G58 - F58)</f>
        <v>5</v>
      </c>
      <c r="I58" s="75">
        <f>IF(OR(F58=0,F58="#N/A N/A"),0,H58 / F58*100)</f>
        <v>1.6518004625041296</v>
      </c>
      <c r="J58" s="25">
        <v>0</v>
      </c>
      <c r="K58" s="48" t="str">
        <f>CONCATENATE(C791,D58, " Curncy")</f>
        <v>EURDKK Curncy</v>
      </c>
      <c r="L58" s="48">
        <f>IF(D58 = C791,1,_xll.BDP(K58,$L$7))</f>
        <v>1</v>
      </c>
      <c r="M58" s="68">
        <f>IF(D58 = C791,1,_xll.BDP(K58,$M$7)*L58)</f>
        <v>7.4484000000000004</v>
      </c>
      <c r="N58" s="69">
        <f>H58*J58*T58/M58</f>
        <v>0</v>
      </c>
      <c r="O58" s="78">
        <f>N58 / Y791</f>
        <v>0</v>
      </c>
      <c r="P58" s="69">
        <f>G58*J58*T58/M58</f>
        <v>0</v>
      </c>
      <c r="Q58" s="10">
        <f>P58 / Y791*100</f>
        <v>0</v>
      </c>
      <c r="R58" s="81">
        <f>IF(Q58&lt;0,Q58,0)</f>
        <v>0</v>
      </c>
      <c r="S58" s="152">
        <f>IF(Q58&gt;0,Q58,0)</f>
        <v>0</v>
      </c>
      <c r="T58" s="33">
        <f>IF(EXACT(D58,UPPER(D58)),1,0.01)/V58</f>
        <v>1</v>
      </c>
      <c r="U58" s="43">
        <v>0</v>
      </c>
      <c r="V58" s="43">
        <v>1</v>
      </c>
      <c r="W58" s="143">
        <f>IF(AND(Q58&lt;0,O58&gt;0),O58,0)</f>
        <v>0</v>
      </c>
      <c r="X58" s="143">
        <f>IF(AND(Q58&gt;0,O58&gt;0),O58,0)</f>
        <v>0</v>
      </c>
      <c r="Y58" s="194"/>
      <c r="Z58" s="176">
        <f>_xll.BDH(C58,$Z$7,$D$1,$D$1)</f>
        <v>303.64999999999998</v>
      </c>
      <c r="AA58" s="174">
        <f>IF(OR(F58="#N/A N/A",Z58="#N/A N/A"),0,  F58 - Z58)</f>
        <v>-0.94999999999998863</v>
      </c>
      <c r="AB58" s="162">
        <f>IF(OR(Z58=0,Z58="#N/A N/A"),0,AA58 / Z58*100)</f>
        <v>-0.31286020088917793</v>
      </c>
      <c r="AC58" s="161">
        <v>0</v>
      </c>
      <c r="AD58" s="163">
        <f>IF(D58 = C791,1,_xll.BDP(K58,$AD$7)*L58)</f>
        <v>7.4478</v>
      </c>
      <c r="AE58" s="186">
        <f>AA58*AC58*T58/AD58 / AF791</f>
        <v>0</v>
      </c>
      <c r="AF58" s="197"/>
      <c r="AG58" s="188"/>
      <c r="AH58" s="170"/>
    </row>
    <row r="59" spans="1:34" s="43" customFormat="1" ht="12" customHeight="1" x14ac:dyDescent="0.2">
      <c r="B59" s="48">
        <v>6813</v>
      </c>
      <c r="C59" s="140" t="s">
        <v>578</v>
      </c>
      <c r="D59" s="43" t="str">
        <f>_xll.BDP(C59,$D$7)</f>
        <v>DKK</v>
      </c>
      <c r="E59" s="43" t="s">
        <v>603</v>
      </c>
      <c r="F59" s="66">
        <f>_xll.BDP(C59,$F$7)</f>
        <v>49.72</v>
      </c>
      <c r="G59" s="66">
        <f>_xll.BDP(C59,$G$7)</f>
        <v>49.77</v>
      </c>
      <c r="H59" s="67">
        <f>IF(OR(G59="#N/A N/A",F59="#N/A N/A"),0,  G59 - F59)</f>
        <v>5.0000000000004263E-2</v>
      </c>
      <c r="I59" s="75">
        <f>IF(OR(F59=0,F59="#N/A N/A"),0,H59 / F59*100)</f>
        <v>0.10056315366050736</v>
      </c>
      <c r="J59" s="25">
        <v>0</v>
      </c>
      <c r="K59" s="48" t="str">
        <f>CONCATENATE(C791,D59, " Curncy")</f>
        <v>EURDKK Curncy</v>
      </c>
      <c r="L59" s="48">
        <f>IF(D59 = C791,1,_xll.BDP(K59,$L$7))</f>
        <v>1</v>
      </c>
      <c r="M59" s="68">
        <f>IF(D59 = C791,1,_xll.BDP(K59,$M$7)*L59)</f>
        <v>7.4484000000000004</v>
      </c>
      <c r="N59" s="69">
        <f>H59*J59*T59/M59</f>
        <v>0</v>
      </c>
      <c r="O59" s="78">
        <f>N59 / Y791</f>
        <v>0</v>
      </c>
      <c r="P59" s="69">
        <f>G59*J59*T59/M59</f>
        <v>0</v>
      </c>
      <c r="Q59" s="10">
        <f>P59 / Y791*100</f>
        <v>0</v>
      </c>
      <c r="R59" s="81">
        <f>IF(Q59&lt;0,Q59,0)</f>
        <v>0</v>
      </c>
      <c r="S59" s="152">
        <f>IF(Q59&gt;0,Q59,0)</f>
        <v>0</v>
      </c>
      <c r="T59" s="33">
        <f>IF(EXACT(D59,UPPER(D59)),1,0.01)/V59</f>
        <v>1</v>
      </c>
      <c r="U59" s="43">
        <v>0</v>
      </c>
      <c r="V59" s="43">
        <v>1</v>
      </c>
      <c r="W59" s="143">
        <f>IF(AND(Q59&lt;0,O59&gt;0),O59,0)</f>
        <v>0</v>
      </c>
      <c r="X59" s="143">
        <f>IF(AND(Q59&gt;0,O59&gt;0),O59,0)</f>
        <v>0</v>
      </c>
      <c r="Y59" s="194"/>
      <c r="Z59" s="176">
        <f>_xll.BDH(C59,$Z$7,$D$1,$D$1)</f>
        <v>49.75</v>
      </c>
      <c r="AA59" s="174">
        <f>IF(OR(F59="#N/A N/A",Z59="#N/A N/A"),0,  F59 - Z59)</f>
        <v>-3.0000000000001137E-2</v>
      </c>
      <c r="AB59" s="162">
        <f>IF(OR(Z59=0,Z59="#N/A N/A"),0,AA59 / Z59*100)</f>
        <v>-6.0301507537690723E-2</v>
      </c>
      <c r="AC59" s="161">
        <v>0</v>
      </c>
      <c r="AD59" s="163">
        <f>IF(D59 = C791,1,_xll.BDP(K59,$AD$7)*L59)</f>
        <v>7.4478</v>
      </c>
      <c r="AE59" s="186">
        <f>AA59*AC59*T59/AD59 / AF791</f>
        <v>0</v>
      </c>
      <c r="AF59" s="197"/>
      <c r="AG59" s="188"/>
      <c r="AH59" s="170"/>
    </row>
    <row r="60" spans="1:34" s="43" customFormat="1" ht="12" customHeight="1" x14ac:dyDescent="0.2">
      <c r="B60" s="48">
        <v>2135</v>
      </c>
      <c r="C60" s="140" t="s">
        <v>579</v>
      </c>
      <c r="D60" s="43" t="str">
        <f>_xll.BDP(C60,$D$7)</f>
        <v>DKK</v>
      </c>
      <c r="E60" s="43" t="s">
        <v>604</v>
      </c>
      <c r="F60" s="66">
        <f>_xll.BDP(C60,$F$7)</f>
        <v>294</v>
      </c>
      <c r="G60" s="66">
        <f>_xll.BDP(C60,$G$7)</f>
        <v>295.39999999999998</v>
      </c>
      <c r="H60" s="67">
        <f>IF(OR(G60="#N/A N/A",F60="#N/A N/A"),0,  G60 - F60)</f>
        <v>1.3999999999999773</v>
      </c>
      <c r="I60" s="75">
        <f>IF(OR(F60=0,F60="#N/A N/A"),0,H60 / F60*100)</f>
        <v>0.47619047619046845</v>
      </c>
      <c r="J60" s="25">
        <v>0</v>
      </c>
      <c r="K60" s="48" t="str">
        <f>CONCATENATE(C791,D60, " Curncy")</f>
        <v>EURDKK Curncy</v>
      </c>
      <c r="L60" s="48">
        <f>IF(D60 = C791,1,_xll.BDP(K60,$L$7))</f>
        <v>1</v>
      </c>
      <c r="M60" s="68">
        <f>IF(D60 = C791,1,_xll.BDP(K60,$M$7)*L60)</f>
        <v>7.4484000000000004</v>
      </c>
      <c r="N60" s="69">
        <f>H60*J60*T60/M60</f>
        <v>0</v>
      </c>
      <c r="O60" s="78">
        <f>N60 / Y791</f>
        <v>0</v>
      </c>
      <c r="P60" s="69">
        <f>G60*J60*T60/M60</f>
        <v>0</v>
      </c>
      <c r="Q60" s="10">
        <f>P60 / Y791*100</f>
        <v>0</v>
      </c>
      <c r="R60" s="81">
        <f>IF(Q60&lt;0,Q60,0)</f>
        <v>0</v>
      </c>
      <c r="S60" s="152">
        <f>IF(Q60&gt;0,Q60,0)</f>
        <v>0</v>
      </c>
      <c r="T60" s="33">
        <f>IF(EXACT(D60,UPPER(D60)),1,0.01)/V60</f>
        <v>1</v>
      </c>
      <c r="U60" s="43">
        <v>0</v>
      </c>
      <c r="V60" s="43">
        <v>1</v>
      </c>
      <c r="W60" s="143">
        <f>IF(AND(Q60&lt;0,O60&gt;0),O60,0)</f>
        <v>0</v>
      </c>
      <c r="X60" s="143">
        <f>IF(AND(Q60&gt;0,O60&gt;0),O60,0)</f>
        <v>0</v>
      </c>
      <c r="Y60" s="194"/>
      <c r="Z60" s="176">
        <f>_xll.BDH(C60,$Z$7,$D$1,$D$1)</f>
        <v>289.60000000000002</v>
      </c>
      <c r="AA60" s="174">
        <f>IF(OR(F60="#N/A N/A",Z60="#N/A N/A"),0,  F60 - Z60)</f>
        <v>4.3999999999999773</v>
      </c>
      <c r="AB60" s="162">
        <f>IF(OR(Z60=0,Z60="#N/A N/A"),0,AA60 / Z60*100)</f>
        <v>1.5193370165745776</v>
      </c>
      <c r="AC60" s="161">
        <v>0</v>
      </c>
      <c r="AD60" s="163">
        <f>IF(D60 = C791,1,_xll.BDP(K60,$AD$7)*L60)</f>
        <v>7.4478</v>
      </c>
      <c r="AE60" s="186">
        <f>AA60*AC60*T60/AD60 / AF791</f>
        <v>0</v>
      </c>
      <c r="AF60" s="197"/>
      <c r="AG60" s="188"/>
      <c r="AH60" s="170"/>
    </row>
    <row r="61" spans="1:34" s="43" customFormat="1" ht="12" customHeight="1" x14ac:dyDescent="0.2">
      <c r="B61" s="48">
        <v>2041</v>
      </c>
      <c r="C61" s="140" t="s">
        <v>580</v>
      </c>
      <c r="D61" s="43" t="str">
        <f>_xll.BDP(C61,$D$7)</f>
        <v>DKK</v>
      </c>
      <c r="E61" s="43" t="s">
        <v>605</v>
      </c>
      <c r="F61" s="66">
        <f>_xll.BDP(C61,$F$7)</f>
        <v>435.9</v>
      </c>
      <c r="G61" s="66">
        <f>_xll.BDP(C61,$G$7)</f>
        <v>430.7</v>
      </c>
      <c r="H61" s="67">
        <f>IF(OR(G61="#N/A N/A",F61="#N/A N/A"),0,  G61 - F61)</f>
        <v>-5.1999999999999886</v>
      </c>
      <c r="I61" s="75">
        <f>IF(OR(F61=0,F61="#N/A N/A"),0,H61 / F61*100)</f>
        <v>-1.1929341592108256</v>
      </c>
      <c r="J61" s="25">
        <v>0</v>
      </c>
      <c r="K61" s="48" t="str">
        <f>CONCATENATE(C791,D61, " Curncy")</f>
        <v>EURDKK Curncy</v>
      </c>
      <c r="L61" s="48">
        <f>IF(D61 = C791,1,_xll.BDP(K61,$L$7))</f>
        <v>1</v>
      </c>
      <c r="M61" s="68">
        <f>IF(D61 = C791,1,_xll.BDP(K61,$M$7)*L61)</f>
        <v>7.4484000000000004</v>
      </c>
      <c r="N61" s="69">
        <f>H61*J61*T61/M61</f>
        <v>0</v>
      </c>
      <c r="O61" s="78">
        <f>N61 / Y791</f>
        <v>0</v>
      </c>
      <c r="P61" s="69">
        <f>G61*J61*T61/M61</f>
        <v>0</v>
      </c>
      <c r="Q61" s="10">
        <f>P61 / Y791*100</f>
        <v>0</v>
      </c>
      <c r="R61" s="81">
        <f>IF(Q61&lt;0,Q61,0)</f>
        <v>0</v>
      </c>
      <c r="S61" s="152">
        <f>IF(Q61&gt;0,Q61,0)</f>
        <v>0</v>
      </c>
      <c r="T61" s="33">
        <f>IF(EXACT(D61,UPPER(D61)),1,0.01)/V61</f>
        <v>1</v>
      </c>
      <c r="U61" s="43">
        <v>0</v>
      </c>
      <c r="V61" s="43">
        <v>1</v>
      </c>
      <c r="W61" s="143">
        <f>IF(AND(Q61&lt;0,O61&gt;0),O61,0)</f>
        <v>0</v>
      </c>
      <c r="X61" s="143">
        <f>IF(AND(Q61&gt;0,O61&gt;0),O61,0)</f>
        <v>0</v>
      </c>
      <c r="Y61" s="194"/>
      <c r="Z61" s="176">
        <f>_xll.BDH(C61,$Z$7,$D$1,$D$1)</f>
        <v>433.1</v>
      </c>
      <c r="AA61" s="174">
        <f>IF(OR(F61="#N/A N/A",Z61="#N/A N/A"),0,  F61 - Z61)</f>
        <v>2.7999999999999545</v>
      </c>
      <c r="AB61" s="162">
        <f>IF(OR(Z61=0,Z61="#N/A N/A"),0,AA61 / Z61*100)</f>
        <v>0.64650196259523307</v>
      </c>
      <c r="AC61" s="161">
        <v>0</v>
      </c>
      <c r="AD61" s="163">
        <f>IF(D61 = C791,1,_xll.BDP(K61,$AD$7)*L61)</f>
        <v>7.4478</v>
      </c>
      <c r="AE61" s="186">
        <f>AA61*AC61*T61/AD61 / AF791</f>
        <v>0</v>
      </c>
      <c r="AF61" s="197"/>
      <c r="AG61" s="188"/>
      <c r="AH61" s="170"/>
    </row>
    <row r="62" spans="1:34" s="43" customFormat="1" x14ac:dyDescent="0.2">
      <c r="B62" s="48"/>
      <c r="C62" s="140" t="s">
        <v>223</v>
      </c>
      <c r="D62" s="43" t="str">
        <f>_xll.BDP(C62,$D$7)</f>
        <v>DKK</v>
      </c>
      <c r="E62" s="43" t="s">
        <v>455</v>
      </c>
      <c r="F62" s="66">
        <f>_xll.BDP(C62,$F$7)</f>
        <v>229.8</v>
      </c>
      <c r="G62" s="66">
        <f>_xll.BDP(C62,$G$7)</f>
        <v>231.2</v>
      </c>
      <c r="H62" s="67">
        <f>IF(OR(G62="#N/A N/A",F62="#N/A N/A"),0,  G62 - F62)</f>
        <v>1.3999999999999773</v>
      </c>
      <c r="I62" s="75">
        <f>IF(OR(F62=0,F62="#N/A N/A"),0,H62 / F62*100)</f>
        <v>0.60922541340294911</v>
      </c>
      <c r="J62" s="25">
        <v>0</v>
      </c>
      <c r="K62" s="48" t="str">
        <f>CONCATENATE(C791,D62, " Curncy")</f>
        <v>EURDKK Curncy</v>
      </c>
      <c r="L62" s="48">
        <f>IF(D62 = C791,1,_xll.BDP(K62,$L$7))</f>
        <v>1</v>
      </c>
      <c r="M62" s="68">
        <f>IF(D62 = C791,1,_xll.BDP(K62,$M$7)*L62)</f>
        <v>7.4484000000000004</v>
      </c>
      <c r="N62" s="69">
        <f>H62*J62*T62/M62</f>
        <v>0</v>
      </c>
      <c r="O62" s="78">
        <f>N62 / Y791</f>
        <v>0</v>
      </c>
      <c r="P62" s="69">
        <f>G62*J62*T62/M62</f>
        <v>0</v>
      </c>
      <c r="Q62" s="10">
        <f>P62 / Y791*100</f>
        <v>0</v>
      </c>
      <c r="R62" s="81">
        <f>IF(Q62&lt;0,Q62,0)</f>
        <v>0</v>
      </c>
      <c r="S62" s="152">
        <f>IF(Q62&gt;0,Q62,0)</f>
        <v>0</v>
      </c>
      <c r="T62" s="33">
        <f>IF(EXACT(D62,UPPER(D62)),1,0.01)/V62</f>
        <v>1</v>
      </c>
      <c r="U62" s="43">
        <v>0</v>
      </c>
      <c r="V62" s="43">
        <v>1</v>
      </c>
      <c r="W62" s="143">
        <f>IF(AND(Q62&lt;0,O62&gt;0),O62,0)</f>
        <v>0</v>
      </c>
      <c r="X62" s="143">
        <f>IF(AND(Q62&gt;0,O62&gt;0),O62,0)</f>
        <v>0</v>
      </c>
      <c r="Y62" s="194"/>
      <c r="Z62" s="176">
        <f>_xll.BDH(C62,$Z$7,$D$1,$D$1)</f>
        <v>222.2</v>
      </c>
      <c r="AA62" s="174">
        <f>IF(OR(F62="#N/A N/A",Z62="#N/A N/A"),0,  F62 - Z62)</f>
        <v>7.6000000000000227</v>
      </c>
      <c r="AB62" s="162">
        <f>IF(OR(Z62=0,Z62="#N/A N/A"),0,AA62 / Z62*100)</f>
        <v>3.420342034203431</v>
      </c>
      <c r="AC62" s="161">
        <v>0</v>
      </c>
      <c r="AD62" s="163">
        <f>IF(D62 = C791,1,_xll.BDP(K62,$AD$7)*L62)</f>
        <v>7.4478</v>
      </c>
      <c r="AE62" s="186">
        <f>AA62*AC62*T62/AD62 / AF791</f>
        <v>0</v>
      </c>
      <c r="AF62" s="197"/>
      <c r="AG62" s="188"/>
      <c r="AH62" s="170"/>
    </row>
    <row r="63" spans="1:34" s="43" customFormat="1" x14ac:dyDescent="0.2">
      <c r="A63" s="45" t="s">
        <v>303</v>
      </c>
      <c r="B63" s="61"/>
      <c r="C63" s="220"/>
      <c r="D63" s="45"/>
      <c r="E63" s="47" t="s">
        <v>222</v>
      </c>
      <c r="F63" s="70"/>
      <c r="G63" s="70"/>
      <c r="H63" s="71"/>
      <c r="I63" s="76"/>
      <c r="J63" s="40"/>
      <c r="K63" s="49"/>
      <c r="L63" s="49"/>
      <c r="M63" s="72"/>
      <c r="N63" s="73">
        <f xml:space="preserve"> SUM(N53:N62)</f>
        <v>-17978.357768111273</v>
      </c>
      <c r="O63" s="79">
        <f xml:space="preserve"> SUM(O53:O62)</f>
        <v>-1.0686000054665046E-4</v>
      </c>
      <c r="P63" s="73">
        <f xml:space="preserve"> SUM(P53:P62)</f>
        <v>-429682.75065785937</v>
      </c>
      <c r="Q63" s="41">
        <f xml:space="preserve"> SUM(Q53:Q62)</f>
        <v>-0.25539540130649457</v>
      </c>
      <c r="R63" s="82">
        <f xml:space="preserve"> SUM(R53:R62)</f>
        <v>-0.25539540130649457</v>
      </c>
      <c r="S63" s="153">
        <f xml:space="preserve"> SUM(S53:S62)</f>
        <v>0</v>
      </c>
      <c r="T63" s="38"/>
      <c r="U63" s="45"/>
      <c r="V63" s="45"/>
      <c r="W63" s="144">
        <f xml:space="preserve"> SUM(W53:W62)</f>
        <v>0</v>
      </c>
      <c r="X63" s="144">
        <f xml:space="preserve"> SUM(X53:X62)</f>
        <v>0</v>
      </c>
      <c r="Y63" s="207"/>
      <c r="Z63" s="165"/>
      <c r="AA63" s="175"/>
      <c r="AB63" s="164"/>
      <c r="AC63" s="165"/>
      <c r="AD63" s="171"/>
      <c r="AE63" s="187">
        <f xml:space="preserve"> SUM(AE53:AE62)</f>
        <v>1.0567150437287348E-5</v>
      </c>
      <c r="AF63" s="208"/>
      <c r="AG63" s="188"/>
      <c r="AH63" s="170"/>
    </row>
    <row r="64" spans="1:34" s="43" customFormat="1" x14ac:dyDescent="0.2">
      <c r="B64" s="48"/>
      <c r="C64" s="140"/>
      <c r="F64" s="66"/>
      <c r="G64" s="66"/>
      <c r="H64" s="67"/>
      <c r="I64" s="75"/>
      <c r="J64" s="25"/>
      <c r="K64" s="48"/>
      <c r="L64" s="48"/>
      <c r="M64" s="68"/>
      <c r="N64" s="69"/>
      <c r="O64" s="78"/>
      <c r="P64" s="69"/>
      <c r="Q64" s="10"/>
      <c r="R64" s="81"/>
      <c r="S64" s="152"/>
      <c r="T64" s="33"/>
      <c r="W64" s="143"/>
      <c r="X64" s="143"/>
      <c r="Y64" s="194"/>
      <c r="Z64" s="176"/>
      <c r="AA64" s="174"/>
      <c r="AB64" s="162"/>
      <c r="AC64" s="161"/>
      <c r="AD64" s="163"/>
      <c r="AE64" s="186"/>
      <c r="AF64" s="197"/>
      <c r="AG64" s="188"/>
      <c r="AH64" s="170"/>
    </row>
    <row r="65" spans="1:34" s="43" customFormat="1" ht="12" customHeight="1" x14ac:dyDescent="0.2">
      <c r="B65" s="48">
        <v>6284</v>
      </c>
      <c r="C65" s="140" t="s">
        <v>581</v>
      </c>
      <c r="D65" s="43" t="str">
        <f>_xll.BDP(C65,$D$7)</f>
        <v>EUR</v>
      </c>
      <c r="E65" s="43" t="s">
        <v>606</v>
      </c>
      <c r="F65" s="66">
        <f>_xll.BDP(C65,$F$7)</f>
        <v>18.035</v>
      </c>
      <c r="G65" s="66">
        <f>_xll.BDP(C65,$G$7)</f>
        <v>18.315000000000001</v>
      </c>
      <c r="H65" s="67">
        <f>IF(OR(G65="#N/A N/A",F65="#N/A N/A"),0,  G65 - F65)</f>
        <v>0.28000000000000114</v>
      </c>
      <c r="I65" s="75">
        <f>IF(OR(F65=0,F65="#N/A N/A"),0,H65 / F65*100)</f>
        <v>1.5525367341280907</v>
      </c>
      <c r="J65" s="25">
        <v>0</v>
      </c>
      <c r="K65" s="48" t="str">
        <f>CONCATENATE(C791,D65, " Curncy")</f>
        <v>EUREUR Curncy</v>
      </c>
      <c r="L65" s="48">
        <f>IF(D65 = C791,1,_xll.BDP(K65,$L$7))</f>
        <v>1</v>
      </c>
      <c r="M65" s="68">
        <f>IF(D65 = C791,1,_xll.BDP(K65,$M$7)*L65)</f>
        <v>1</v>
      </c>
      <c r="N65" s="69">
        <f>H65*J65*T65/M65</f>
        <v>0</v>
      </c>
      <c r="O65" s="78">
        <f>N65 / Y791</f>
        <v>0</v>
      </c>
      <c r="P65" s="69">
        <f>G65*J65*T65/M65</f>
        <v>0</v>
      </c>
      <c r="Q65" s="10">
        <f>P65 / Y791*100</f>
        <v>0</v>
      </c>
      <c r="R65" s="81">
        <f>IF(Q65&lt;0,Q65,0)</f>
        <v>0</v>
      </c>
      <c r="S65" s="152">
        <f>IF(Q65&gt;0,Q65,0)</f>
        <v>0</v>
      </c>
      <c r="T65" s="33">
        <f>IF(EXACT(D65,UPPER(D65)),1,0.01)/V65</f>
        <v>1</v>
      </c>
      <c r="U65" s="43">
        <v>0</v>
      </c>
      <c r="V65" s="43">
        <v>1</v>
      </c>
      <c r="W65" s="143">
        <f>IF(AND(Q65&lt;0,O65&gt;0),O65,0)</f>
        <v>0</v>
      </c>
      <c r="X65" s="143">
        <f>IF(AND(Q65&gt;0,O65&gt;0),O65,0)</f>
        <v>0</v>
      </c>
      <c r="Y65" s="194"/>
      <c r="Z65" s="176">
        <f>_xll.BDH(C65,$Z$7,$D$1,$D$1)</f>
        <v>17.88</v>
      </c>
      <c r="AA65" s="174">
        <f>IF(OR(F65="#N/A N/A",Z65="#N/A N/A"),0,  F65 - Z65)</f>
        <v>0.15500000000000114</v>
      </c>
      <c r="AB65" s="162">
        <f>IF(OR(Z65=0,Z65="#N/A N/A"),0,AA65 / Z65*100)</f>
        <v>0.86689038031320542</v>
      </c>
      <c r="AC65" s="161">
        <v>0</v>
      </c>
      <c r="AD65" s="163">
        <f>IF(D65 = C791,1,_xll.BDP(K65,$AD$7)*L65)</f>
        <v>1</v>
      </c>
      <c r="AE65" s="186">
        <f>AA65*AC65*T65/AD65 / AF791</f>
        <v>0</v>
      </c>
      <c r="AF65" s="197"/>
      <c r="AG65" s="188"/>
      <c r="AH65" s="170"/>
    </row>
    <row r="66" spans="1:34" s="43" customFormat="1" ht="12" customHeight="1" x14ac:dyDescent="0.2">
      <c r="B66" s="48">
        <v>6401</v>
      </c>
      <c r="C66" s="140" t="s">
        <v>582</v>
      </c>
      <c r="D66" s="43" t="str">
        <f>_xll.BDP(C66,$D$7)</f>
        <v>EUR</v>
      </c>
      <c r="E66" s="43" t="s">
        <v>607</v>
      </c>
      <c r="F66" s="66">
        <f>_xll.BDP(C66,$F$7)</f>
        <v>41.03</v>
      </c>
      <c r="G66" s="66">
        <f>_xll.BDP(C66,$G$7)</f>
        <v>41.31</v>
      </c>
      <c r="H66" s="67">
        <f>IF(OR(G66="#N/A N/A",F66="#N/A N/A"),0,  G66 - F66)</f>
        <v>0.28000000000000114</v>
      </c>
      <c r="I66" s="75">
        <f>IF(OR(F66=0,F66="#N/A N/A"),0,H66 / F66*100)</f>
        <v>0.68242749207896936</v>
      </c>
      <c r="J66" s="25">
        <v>0</v>
      </c>
      <c r="K66" s="48" t="str">
        <f>CONCATENATE(C791,D66, " Curncy")</f>
        <v>EUREUR Curncy</v>
      </c>
      <c r="L66" s="48">
        <f>IF(D66 = C791,1,_xll.BDP(K66,$L$7))</f>
        <v>1</v>
      </c>
      <c r="M66" s="68">
        <f>IF(D66 = C791,1,_xll.BDP(K66,$M$7)*L66)</f>
        <v>1</v>
      </c>
      <c r="N66" s="69">
        <f>H66*J66*T66/M66</f>
        <v>0</v>
      </c>
      <c r="O66" s="78">
        <f>N66 / Y791</f>
        <v>0</v>
      </c>
      <c r="P66" s="69">
        <f>G66*J66*T66/M66</f>
        <v>0</v>
      </c>
      <c r="Q66" s="10">
        <f>P66 / Y791*100</f>
        <v>0</v>
      </c>
      <c r="R66" s="81">
        <f>IF(Q66&lt;0,Q66,0)</f>
        <v>0</v>
      </c>
      <c r="S66" s="152">
        <f>IF(Q66&gt;0,Q66,0)</f>
        <v>0</v>
      </c>
      <c r="T66" s="33">
        <f>IF(EXACT(D66,UPPER(D66)),1,0.01)/V66</f>
        <v>1</v>
      </c>
      <c r="U66" s="43">
        <v>0</v>
      </c>
      <c r="V66" s="43">
        <v>1</v>
      </c>
      <c r="W66" s="143">
        <f>IF(AND(Q66&lt;0,O66&gt;0),O66,0)</f>
        <v>0</v>
      </c>
      <c r="X66" s="143">
        <f>IF(AND(Q66&gt;0,O66&gt;0),O66,0)</f>
        <v>0</v>
      </c>
      <c r="Y66" s="194"/>
      <c r="Z66" s="176">
        <f>_xll.BDH(C66,$Z$7,$D$1,$D$1)</f>
        <v>40.98</v>
      </c>
      <c r="AA66" s="174">
        <f>IF(OR(F66="#N/A N/A",Z66="#N/A N/A"),0,  F66 - Z66)</f>
        <v>5.0000000000004263E-2</v>
      </c>
      <c r="AB66" s="162">
        <f>IF(OR(Z66=0,Z66="#N/A N/A"),0,AA66 / Z66*100)</f>
        <v>0.12201073694486156</v>
      </c>
      <c r="AC66" s="161">
        <v>0</v>
      </c>
      <c r="AD66" s="163">
        <f>IF(D66 = C791,1,_xll.BDP(K66,$AD$7)*L66)</f>
        <v>1</v>
      </c>
      <c r="AE66" s="186">
        <f>AA66*AC66*T66/AD66 / AF791</f>
        <v>0</v>
      </c>
      <c r="AF66" s="197"/>
      <c r="AG66" s="188"/>
      <c r="AH66" s="170"/>
    </row>
    <row r="67" spans="1:34" s="43" customFormat="1" x14ac:dyDescent="0.2">
      <c r="B67" s="48">
        <v>3050</v>
      </c>
      <c r="C67" s="140" t="s">
        <v>221</v>
      </c>
      <c r="D67" s="43" t="str">
        <f>_xll.BDP(C67,$D$7)</f>
        <v>EUR</v>
      </c>
      <c r="E67" s="43" t="s">
        <v>454</v>
      </c>
      <c r="F67" s="66">
        <f>_xll.BDP(C67,$F$7)</f>
        <v>25.46</v>
      </c>
      <c r="G67" s="66">
        <f>_xll.BDP(C67,$G$7)</f>
        <v>26.4</v>
      </c>
      <c r="H67" s="67">
        <f>IF(OR(G67="#N/A N/A",F67="#N/A N/A"),0,  G67 - F67)</f>
        <v>0.93999999999999773</v>
      </c>
      <c r="I67" s="75">
        <f>IF(OR(F67=0,F67="#N/A N/A"),0,H67 / F67*100)</f>
        <v>3.6920659858601637</v>
      </c>
      <c r="J67" s="25">
        <v>-79500</v>
      </c>
      <c r="K67" s="48" t="str">
        <f>CONCATENATE(C791,D67, " Curncy")</f>
        <v>EUREUR Curncy</v>
      </c>
      <c r="L67" s="48">
        <f>IF(D67 = C791,1,_xll.BDP(K67,$L$7))</f>
        <v>1</v>
      </c>
      <c r="M67" s="68">
        <f>IF(D67 = C791,1,_xll.BDP(K67,$M$7)*L67)</f>
        <v>1</v>
      </c>
      <c r="N67" s="69">
        <f>H67*J67*T67/M67</f>
        <v>-74729.999999999825</v>
      </c>
      <c r="O67" s="78">
        <f>N67 / Y791</f>
        <v>-4.4418116180864649E-4</v>
      </c>
      <c r="P67" s="69">
        <f>G67*J67*T67/M67</f>
        <v>-2098800</v>
      </c>
      <c r="Q67" s="10">
        <f>P67 / Y791*100</f>
        <v>-1.2474875182710952</v>
      </c>
      <c r="R67" s="81">
        <f>IF(Q67&lt;0,Q67,0)</f>
        <v>-1.2474875182710952</v>
      </c>
      <c r="S67" s="152">
        <f>IF(Q67&gt;0,Q67,0)</f>
        <v>0</v>
      </c>
      <c r="T67" s="33">
        <f>IF(EXACT(D67,UPPER(D67)),1,0.01)/V67</f>
        <v>1</v>
      </c>
      <c r="U67" s="43">
        <v>0</v>
      </c>
      <c r="V67" s="43">
        <v>1</v>
      </c>
      <c r="W67" s="143">
        <f>IF(AND(Q67&lt;0,O67&gt;0),O67,0)</f>
        <v>0</v>
      </c>
      <c r="X67" s="143">
        <f>IF(AND(Q67&gt;0,O67&gt;0),O67,0)</f>
        <v>0</v>
      </c>
      <c r="Y67" s="194"/>
      <c r="Z67" s="176">
        <f>_xll.BDH(C67,$Z$7,$D$1,$D$1)</f>
        <v>25.56</v>
      </c>
      <c r="AA67" s="174">
        <f>IF(OR(F67="#N/A N/A",Z67="#N/A N/A"),0,  F67 - Z67)</f>
        <v>-9.9999999999997868E-2</v>
      </c>
      <c r="AB67" s="162">
        <f>IF(OR(Z67=0,Z67="#N/A N/A"),0,AA67 / Z67*100)</f>
        <v>-0.39123630672925613</v>
      </c>
      <c r="AC67" s="161">
        <v>-79500</v>
      </c>
      <c r="AD67" s="163">
        <f>IF(D67 = C791,1,_xll.BDP(K67,$AD$7)*L67)</f>
        <v>1</v>
      </c>
      <c r="AE67" s="186">
        <f>AA67*AC67*T67/AD67 / AF791</f>
        <v>4.6723999930048165E-5</v>
      </c>
      <c r="AF67" s="197"/>
      <c r="AG67" s="188"/>
      <c r="AH67" s="170"/>
    </row>
    <row r="68" spans="1:34" s="43" customFormat="1" ht="12" customHeight="1" x14ac:dyDescent="0.2">
      <c r="B68" s="48">
        <v>6810</v>
      </c>
      <c r="C68" s="140" t="s">
        <v>583</v>
      </c>
      <c r="D68" s="43" t="str">
        <f>_xll.BDP(C68,$D$7)</f>
        <v>EUR</v>
      </c>
      <c r="E68" s="43" t="s">
        <v>608</v>
      </c>
      <c r="F68" s="66">
        <f>_xll.BDP(C68,$F$7)</f>
        <v>59.22</v>
      </c>
      <c r="G68" s="66">
        <f>_xll.BDP(C68,$G$7)</f>
        <v>59.92</v>
      </c>
      <c r="H68" s="67">
        <f>IF(OR(G68="#N/A N/A",F68="#N/A N/A"),0,  G68 - F68)</f>
        <v>0.70000000000000284</v>
      </c>
      <c r="I68" s="75">
        <f>IF(OR(F68=0,F68="#N/A N/A"),0,H68 / F68*100)</f>
        <v>1.1820330969267188</v>
      </c>
      <c r="J68" s="25">
        <v>0</v>
      </c>
      <c r="K68" s="48" t="str">
        <f>CONCATENATE(C791,D68, " Curncy")</f>
        <v>EUREUR Curncy</v>
      </c>
      <c r="L68" s="48">
        <f>IF(D68 = C791,1,_xll.BDP(K68,$L$7))</f>
        <v>1</v>
      </c>
      <c r="M68" s="68">
        <f>IF(D68 = C791,1,_xll.BDP(K68,$M$7)*L68)</f>
        <v>1</v>
      </c>
      <c r="N68" s="69">
        <f>H68*J68*T68/M68</f>
        <v>0</v>
      </c>
      <c r="O68" s="78">
        <f>N68 / Y791</f>
        <v>0</v>
      </c>
      <c r="P68" s="69">
        <f>G68*J68*T68/M68</f>
        <v>0</v>
      </c>
      <c r="Q68" s="10">
        <f>P68 / Y791*100</f>
        <v>0</v>
      </c>
      <c r="R68" s="81">
        <f>IF(Q68&lt;0,Q68,0)</f>
        <v>0</v>
      </c>
      <c r="S68" s="152">
        <f>IF(Q68&gt;0,Q68,0)</f>
        <v>0</v>
      </c>
      <c r="T68" s="33">
        <f>IF(EXACT(D68,UPPER(D68)),1,0.01)/V68</f>
        <v>1</v>
      </c>
      <c r="U68" s="43">
        <v>0</v>
      </c>
      <c r="V68" s="43">
        <v>1</v>
      </c>
      <c r="W68" s="143">
        <f>IF(AND(Q68&lt;0,O68&gt;0),O68,0)</f>
        <v>0</v>
      </c>
      <c r="X68" s="143">
        <f>IF(AND(Q68&gt;0,O68&gt;0),O68,0)</f>
        <v>0</v>
      </c>
      <c r="Y68" s="194"/>
      <c r="Z68" s="176">
        <f>_xll.BDH(C68,$Z$7,$D$1,$D$1)</f>
        <v>58.94</v>
      </c>
      <c r="AA68" s="174">
        <f>IF(OR(F68="#N/A N/A",Z68="#N/A N/A"),0,  F68 - Z68)</f>
        <v>0.28000000000000114</v>
      </c>
      <c r="AB68" s="162">
        <f>IF(OR(Z68=0,Z68="#N/A N/A"),0,AA68 / Z68*100)</f>
        <v>0.47505938242280477</v>
      </c>
      <c r="AC68" s="161">
        <v>0</v>
      </c>
      <c r="AD68" s="163">
        <f>IF(D68 = C791,1,_xll.BDP(K68,$AD$7)*L68)</f>
        <v>1</v>
      </c>
      <c r="AE68" s="186">
        <f>AA68*AC68*T68/AD68 / AF791</f>
        <v>0</v>
      </c>
      <c r="AF68" s="197"/>
      <c r="AG68" s="188"/>
      <c r="AH68" s="170"/>
    </row>
    <row r="69" spans="1:34" s="43" customFormat="1" ht="12" customHeight="1" x14ac:dyDescent="0.2">
      <c r="B69" s="48">
        <v>365</v>
      </c>
      <c r="C69" s="140" t="s">
        <v>584</v>
      </c>
      <c r="D69" s="43" t="str">
        <f>_xll.BDP(C69,$D$7)</f>
        <v>EUR</v>
      </c>
      <c r="E69" s="43" t="s">
        <v>609</v>
      </c>
      <c r="F69" s="66">
        <f>_xll.BDP(C69,$F$7)</f>
        <v>4.7530000000000001</v>
      </c>
      <c r="G69" s="66">
        <f>_xll.BDP(C69,$G$7)</f>
        <v>4.7619999999999996</v>
      </c>
      <c r="H69" s="67">
        <f>IF(OR(G69="#N/A N/A",F69="#N/A N/A"),0,  G69 - F69)</f>
        <v>8.9999999999994529E-3</v>
      </c>
      <c r="I69" s="75">
        <f>IF(OR(F69=0,F69="#N/A N/A"),0,H69 / F69*100)</f>
        <v>0.18935409215231333</v>
      </c>
      <c r="J69" s="25">
        <v>0</v>
      </c>
      <c r="K69" s="48" t="str">
        <f>CONCATENATE(C791,D69, " Curncy")</f>
        <v>EUREUR Curncy</v>
      </c>
      <c r="L69" s="48">
        <f>IF(D69 = C791,1,_xll.BDP(K69,$L$7))</f>
        <v>1</v>
      </c>
      <c r="M69" s="68">
        <f>IF(D69 = C791,1,_xll.BDP(K69,$M$7)*L69)</f>
        <v>1</v>
      </c>
      <c r="N69" s="69">
        <f>H69*J69*T69/M69</f>
        <v>0</v>
      </c>
      <c r="O69" s="78">
        <f>N69 / Y791</f>
        <v>0</v>
      </c>
      <c r="P69" s="69">
        <f>G69*J69*T69/M69</f>
        <v>0</v>
      </c>
      <c r="Q69" s="10">
        <f>P69 / Y791*100</f>
        <v>0</v>
      </c>
      <c r="R69" s="81">
        <f>IF(Q69&lt;0,Q69,0)</f>
        <v>0</v>
      </c>
      <c r="S69" s="152">
        <f>IF(Q69&gt;0,Q69,0)</f>
        <v>0</v>
      </c>
      <c r="T69" s="33">
        <f>IF(EXACT(D69,UPPER(D69)),1,0.01)/V69</f>
        <v>1</v>
      </c>
      <c r="U69" s="43">
        <v>0</v>
      </c>
      <c r="V69" s="43">
        <v>1</v>
      </c>
      <c r="W69" s="143">
        <f>IF(AND(Q69&lt;0,O69&gt;0),O69,0)</f>
        <v>0</v>
      </c>
      <c r="X69" s="143">
        <f>IF(AND(Q69&gt;0,O69&gt;0),O69,0)</f>
        <v>0</v>
      </c>
      <c r="Y69" s="194"/>
      <c r="Z69" s="176">
        <f>_xll.BDH(C69,$Z$7,$D$1,$D$1)</f>
        <v>4.7059999999999995</v>
      </c>
      <c r="AA69" s="174">
        <f>IF(OR(F69="#N/A N/A",Z69="#N/A N/A"),0,  F69 - Z69)</f>
        <v>4.7000000000000597E-2</v>
      </c>
      <c r="AB69" s="162">
        <f>IF(OR(Z69=0,Z69="#N/A N/A"),0,AA69 / Z69*100)</f>
        <v>0.99872503187421591</v>
      </c>
      <c r="AC69" s="161">
        <v>0</v>
      </c>
      <c r="AD69" s="163">
        <f>IF(D69 = C791,1,_xll.BDP(K69,$AD$7)*L69)</f>
        <v>1</v>
      </c>
      <c r="AE69" s="186">
        <f>AA69*AC69*T69/AD69 / AF791</f>
        <v>0</v>
      </c>
      <c r="AF69" s="197"/>
      <c r="AG69" s="188"/>
      <c r="AH69" s="170"/>
    </row>
    <row r="70" spans="1:34" s="43" customFormat="1" x14ac:dyDescent="0.2">
      <c r="B70" s="48">
        <v>6510</v>
      </c>
      <c r="C70" s="140" t="s">
        <v>220</v>
      </c>
      <c r="D70" s="43" t="str">
        <f>_xll.BDP(C70,$D$7)</f>
        <v>EUR</v>
      </c>
      <c r="E70" s="43" t="s">
        <v>453</v>
      </c>
      <c r="F70" s="66">
        <f>_xll.BDP(C70,$F$7)</f>
        <v>36.74</v>
      </c>
      <c r="G70" s="66">
        <f>_xll.BDP(C70,$G$7)</f>
        <v>37.04</v>
      </c>
      <c r="H70" s="67">
        <f>IF(OR(G70="#N/A N/A",F70="#N/A N/A"),0,  G70 - F70)</f>
        <v>0.29999999999999716</v>
      </c>
      <c r="I70" s="75">
        <f>IF(OR(F70=0,F70="#N/A N/A"),0,H70 / F70*100)</f>
        <v>0.81654872074032969</v>
      </c>
      <c r="J70" s="25">
        <v>-39000</v>
      </c>
      <c r="K70" s="48" t="str">
        <f>CONCATENATE(C791,D70, " Curncy")</f>
        <v>EUREUR Curncy</v>
      </c>
      <c r="L70" s="48">
        <f>IF(D70 = C791,1,_xll.BDP(K70,$L$7))</f>
        <v>1</v>
      </c>
      <c r="M70" s="68">
        <f>IF(D70 = C791,1,_xll.BDP(K70,$M$7)*L70)</f>
        <v>1</v>
      </c>
      <c r="N70" s="69">
        <f>H70*J70*T70/M70</f>
        <v>-11699.999999999889</v>
      </c>
      <c r="O70" s="78">
        <f>N70 / Y791</f>
        <v>-6.9542614654906012E-5</v>
      </c>
      <c r="P70" s="69">
        <f>G70*J70*T70/M70</f>
        <v>-1444560</v>
      </c>
      <c r="Q70" s="10">
        <f>P70 / Y791*100</f>
        <v>-0.85861948227258111</v>
      </c>
      <c r="R70" s="81">
        <f>IF(Q70&lt;0,Q70,0)</f>
        <v>-0.85861948227258111</v>
      </c>
      <c r="S70" s="152">
        <f>IF(Q70&gt;0,Q70,0)</f>
        <v>0</v>
      </c>
      <c r="T70" s="33">
        <f>IF(EXACT(D70,UPPER(D70)),1,0.01)/V70</f>
        <v>1</v>
      </c>
      <c r="U70" s="43">
        <v>0</v>
      </c>
      <c r="V70" s="43">
        <v>1</v>
      </c>
      <c r="W70" s="143">
        <f>IF(AND(Q70&lt;0,O70&gt;0),O70,0)</f>
        <v>0</v>
      </c>
      <c r="X70" s="143">
        <f>IF(AND(Q70&gt;0,O70&gt;0),O70,0)</f>
        <v>0</v>
      </c>
      <c r="Y70" s="194"/>
      <c r="Z70" s="176">
        <f>_xll.BDH(C70,$Z$7,$D$1,$D$1)</f>
        <v>36.880000000000003</v>
      </c>
      <c r="AA70" s="174">
        <f>IF(OR(F70="#N/A N/A",Z70="#N/A N/A"),0,  F70 - Z70)</f>
        <v>-0.14000000000000057</v>
      </c>
      <c r="AB70" s="162">
        <f>IF(OR(Z70=0,Z70="#N/A N/A"),0,AA70 / Z70*100)</f>
        <v>-0.37960954446854811</v>
      </c>
      <c r="AC70" s="161">
        <v>-39000</v>
      </c>
      <c r="AD70" s="163">
        <f>IF(D70 = C791,1,_xll.BDP(K70,$AD$7)*L70)</f>
        <v>1</v>
      </c>
      <c r="AE70" s="186">
        <f>AA70*AC70*T70/AD70 / AF791</f>
        <v>3.2089690517996153E-5</v>
      </c>
      <c r="AF70" s="197"/>
      <c r="AG70" s="188"/>
      <c r="AH70" s="170"/>
    </row>
    <row r="71" spans="1:34" s="43" customFormat="1" ht="12" customHeight="1" x14ac:dyDescent="0.2">
      <c r="B71" s="48">
        <v>6320</v>
      </c>
      <c r="C71" s="140" t="s">
        <v>585</v>
      </c>
      <c r="D71" s="43" t="str">
        <f>_xll.BDP(C71,$D$7)</f>
        <v>EUR</v>
      </c>
      <c r="E71" s="43" t="s">
        <v>610</v>
      </c>
      <c r="F71" s="66">
        <f>_xll.BDP(C71,$F$7)</f>
        <v>7.782</v>
      </c>
      <c r="G71" s="66">
        <f>_xll.BDP(C71,$G$7)</f>
        <v>7.94</v>
      </c>
      <c r="H71" s="67">
        <f>IF(OR(G71="#N/A N/A",F71="#N/A N/A"),0,  G71 - F71)</f>
        <v>0.15800000000000036</v>
      </c>
      <c r="I71" s="75">
        <f>IF(OR(F71=0,F71="#N/A N/A"),0,H71 / F71*100)</f>
        <v>2.0303263942431298</v>
      </c>
      <c r="J71" s="25">
        <v>0</v>
      </c>
      <c r="K71" s="48" t="str">
        <f>CONCATENATE(C791,D71, " Curncy")</f>
        <v>EUREUR Curncy</v>
      </c>
      <c r="L71" s="48">
        <f>IF(D71 = C791,1,_xll.BDP(K71,$L$7))</f>
        <v>1</v>
      </c>
      <c r="M71" s="68">
        <f>IF(D71 = C791,1,_xll.BDP(K71,$M$7)*L71)</f>
        <v>1</v>
      </c>
      <c r="N71" s="69">
        <f>H71*J71*T71/M71</f>
        <v>0</v>
      </c>
      <c r="O71" s="78">
        <f>N71 / Y791</f>
        <v>0</v>
      </c>
      <c r="P71" s="69">
        <f>G71*J71*T71/M71</f>
        <v>0</v>
      </c>
      <c r="Q71" s="10">
        <f>P71 / Y791*100</f>
        <v>0</v>
      </c>
      <c r="R71" s="81">
        <f>IF(Q71&lt;0,Q71,0)</f>
        <v>0</v>
      </c>
      <c r="S71" s="152">
        <f>IF(Q71&gt;0,Q71,0)</f>
        <v>0</v>
      </c>
      <c r="T71" s="33">
        <f>IF(EXACT(D71,UPPER(D71)),1,0.01)/V71</f>
        <v>1</v>
      </c>
      <c r="U71" s="43">
        <v>0</v>
      </c>
      <c r="V71" s="43">
        <v>1</v>
      </c>
      <c r="W71" s="143">
        <f>IF(AND(Q71&lt;0,O71&gt;0),O71,0)</f>
        <v>0</v>
      </c>
      <c r="X71" s="143">
        <f>IF(AND(Q71&gt;0,O71&gt;0),O71,0)</f>
        <v>0</v>
      </c>
      <c r="Y71" s="194"/>
      <c r="Z71" s="176">
        <f>_xll.BDH(C71,$Z$7,$D$1,$D$1)</f>
        <v>7.7539999999999996</v>
      </c>
      <c r="AA71" s="174">
        <f>IF(OR(F71="#N/A N/A",Z71="#N/A N/A"),0,  F71 - Z71)</f>
        <v>2.8000000000000469E-2</v>
      </c>
      <c r="AB71" s="162">
        <f>IF(OR(Z71=0,Z71="#N/A N/A"),0,AA71 / Z71*100)</f>
        <v>0.36110394635027693</v>
      </c>
      <c r="AC71" s="161">
        <v>0</v>
      </c>
      <c r="AD71" s="163">
        <f>IF(D71 = C791,1,_xll.BDP(K71,$AD$7)*L71)</f>
        <v>1</v>
      </c>
      <c r="AE71" s="186">
        <f>AA71*AC71*T71/AD71 / AF791</f>
        <v>0</v>
      </c>
      <c r="AF71" s="197"/>
      <c r="AG71" s="188"/>
      <c r="AH71" s="170"/>
    </row>
    <row r="72" spans="1:34" s="43" customFormat="1" ht="12" customHeight="1" x14ac:dyDescent="0.2">
      <c r="B72" s="48">
        <v>1063</v>
      </c>
      <c r="C72" s="140" t="s">
        <v>586</v>
      </c>
      <c r="D72" s="43" t="str">
        <f>_xll.BDP(C72,$D$7)</f>
        <v>EUR</v>
      </c>
      <c r="E72" s="43" t="s">
        <v>611</v>
      </c>
      <c r="F72" s="66">
        <f>_xll.BDP(C72,$F$7)</f>
        <v>14.725</v>
      </c>
      <c r="G72" s="66">
        <f>_xll.BDP(C72,$G$7)</f>
        <v>14.83</v>
      </c>
      <c r="H72" s="67">
        <f>IF(OR(G72="#N/A N/A",F72="#N/A N/A"),0,  G72 - F72)</f>
        <v>0.10500000000000043</v>
      </c>
      <c r="I72" s="75">
        <f>IF(OR(F72=0,F72="#N/A N/A"),0,H72 / F72*100)</f>
        <v>0.71307300509338156</v>
      </c>
      <c r="J72" s="25">
        <v>0</v>
      </c>
      <c r="K72" s="48" t="str">
        <f>CONCATENATE(C791,D72, " Curncy")</f>
        <v>EUREUR Curncy</v>
      </c>
      <c r="L72" s="48">
        <f>IF(D72 = C791,1,_xll.BDP(K72,$L$7))</f>
        <v>1</v>
      </c>
      <c r="M72" s="68">
        <f>IF(D72 = C791,1,_xll.BDP(K72,$M$7)*L72)</f>
        <v>1</v>
      </c>
      <c r="N72" s="69">
        <f>H72*J72*T72/M72</f>
        <v>0</v>
      </c>
      <c r="O72" s="78">
        <f>N72 / Y791</f>
        <v>0</v>
      </c>
      <c r="P72" s="69">
        <f>G72*J72*T72/M72</f>
        <v>0</v>
      </c>
      <c r="Q72" s="10">
        <f>P72 / Y791*100</f>
        <v>0</v>
      </c>
      <c r="R72" s="81">
        <f>IF(Q72&lt;0,Q72,0)</f>
        <v>0</v>
      </c>
      <c r="S72" s="152">
        <f>IF(Q72&gt;0,Q72,0)</f>
        <v>0</v>
      </c>
      <c r="T72" s="33">
        <f>IF(EXACT(D72,UPPER(D72)),1,0.01)/V72</f>
        <v>1</v>
      </c>
      <c r="U72" s="43">
        <v>0</v>
      </c>
      <c r="V72" s="43">
        <v>1</v>
      </c>
      <c r="W72" s="143">
        <f>IF(AND(Q72&lt;0,O72&gt;0),O72,0)</f>
        <v>0</v>
      </c>
      <c r="X72" s="143">
        <f>IF(AND(Q72&gt;0,O72&gt;0),O72,0)</f>
        <v>0</v>
      </c>
      <c r="Y72" s="194"/>
      <c r="Z72" s="176">
        <f>_xll.BDH(C72,$Z$7,$D$1,$D$1)</f>
        <v>14.505000000000001</v>
      </c>
      <c r="AA72" s="174">
        <f>IF(OR(F72="#N/A N/A",Z72="#N/A N/A"),0,  F72 - Z72)</f>
        <v>0.21999999999999886</v>
      </c>
      <c r="AB72" s="162">
        <f>IF(OR(Z72=0,Z72="#N/A N/A"),0,AA72 / Z72*100)</f>
        <v>1.5167183729748284</v>
      </c>
      <c r="AC72" s="161">
        <v>0</v>
      </c>
      <c r="AD72" s="163">
        <f>IF(D72 = C791,1,_xll.BDP(K72,$AD$7)*L72)</f>
        <v>1</v>
      </c>
      <c r="AE72" s="186">
        <f>AA72*AC72*T72/AD72 / AF791</f>
        <v>0</v>
      </c>
      <c r="AF72" s="197"/>
      <c r="AG72" s="188"/>
      <c r="AH72" s="170"/>
    </row>
    <row r="73" spans="1:34" s="43" customFormat="1" x14ac:dyDescent="0.2">
      <c r="A73" s="45" t="s">
        <v>304</v>
      </c>
      <c r="B73" s="61"/>
      <c r="C73" s="220"/>
      <c r="D73" s="45"/>
      <c r="E73" s="47" t="s">
        <v>219</v>
      </c>
      <c r="F73" s="70"/>
      <c r="G73" s="70"/>
      <c r="H73" s="71"/>
      <c r="I73" s="76"/>
      <c r="J73" s="40"/>
      <c r="K73" s="49"/>
      <c r="L73" s="49"/>
      <c r="M73" s="72"/>
      <c r="N73" s="73">
        <f xml:space="preserve"> SUM(N64:N72)</f>
        <v>-86429.999999999709</v>
      </c>
      <c r="O73" s="79">
        <f xml:space="preserve"> SUM(O64:O72)</f>
        <v>-5.1372377646355253E-4</v>
      </c>
      <c r="P73" s="73">
        <f xml:space="preserve"> SUM(P64:P72)</f>
        <v>-3543360</v>
      </c>
      <c r="Q73" s="41">
        <f xml:space="preserve"> SUM(Q64:Q72)</f>
        <v>-2.1061070005436764</v>
      </c>
      <c r="R73" s="82">
        <f xml:space="preserve"> SUM(R64:R72)</f>
        <v>-2.1061070005436764</v>
      </c>
      <c r="S73" s="153">
        <f xml:space="preserve"> SUM(S64:S72)</f>
        <v>0</v>
      </c>
      <c r="T73" s="38"/>
      <c r="U73" s="45"/>
      <c r="V73" s="45"/>
      <c r="W73" s="144">
        <f xml:space="preserve"> SUM(W64:W72)</f>
        <v>0</v>
      </c>
      <c r="X73" s="144">
        <f xml:space="preserve"> SUM(X64:X72)</f>
        <v>0</v>
      </c>
      <c r="Y73" s="207"/>
      <c r="Z73" s="165"/>
      <c r="AA73" s="175"/>
      <c r="AB73" s="164"/>
      <c r="AC73" s="165"/>
      <c r="AD73" s="171"/>
      <c r="AE73" s="187">
        <f xml:space="preserve"> SUM(AE64:AE72)</f>
        <v>7.8813690448044312E-5</v>
      </c>
      <c r="AF73" s="208"/>
      <c r="AG73" s="188"/>
      <c r="AH73" s="170"/>
    </row>
    <row r="74" spans="1:34" s="43" customFormat="1" x14ac:dyDescent="0.2">
      <c r="B74" s="48"/>
      <c r="C74" s="140"/>
      <c r="F74" s="66"/>
      <c r="G74" s="66"/>
      <c r="H74" s="67"/>
      <c r="I74" s="75"/>
      <c r="J74" s="25"/>
      <c r="K74" s="48"/>
      <c r="L74" s="48"/>
      <c r="M74" s="68"/>
      <c r="N74" s="69"/>
      <c r="O74" s="78"/>
      <c r="P74" s="69"/>
      <c r="Q74" s="10"/>
      <c r="R74" s="81"/>
      <c r="S74" s="152"/>
      <c r="T74" s="33"/>
      <c r="W74" s="143"/>
      <c r="X74" s="143"/>
      <c r="Y74" s="194"/>
      <c r="Z74" s="176"/>
      <c r="AA74" s="174"/>
      <c r="AB74" s="162"/>
      <c r="AC74" s="161"/>
      <c r="AD74" s="163"/>
      <c r="AE74" s="186"/>
      <c r="AF74" s="197"/>
      <c r="AG74" s="188"/>
      <c r="AH74" s="170"/>
    </row>
    <row r="75" spans="1:34" s="43" customFormat="1" x14ac:dyDescent="0.2">
      <c r="B75" s="48"/>
      <c r="C75" s="140" t="s">
        <v>612</v>
      </c>
      <c r="D75" s="43" t="str">
        <f>_xll.BDP(C75,$D$7)</f>
        <v>EUR</v>
      </c>
      <c r="E75" s="43" t="str">
        <f>_xll.BDP(C75,$E$7)</f>
        <v>CAC40 10 EURO FUT Mar18</v>
      </c>
      <c r="F75" s="66">
        <f>_xll.BDP(C75,$F$7)</f>
        <v>5186.5</v>
      </c>
      <c r="G75" s="66">
        <f>_xll.BDP(C75,$G$7)</f>
        <v>5255.5</v>
      </c>
      <c r="H75" s="67">
        <f>IF(OR(G75="#N/A N/A",F75="#N/A N/A"),0,  G75 - F75)</f>
        <v>69</v>
      </c>
      <c r="I75" s="75">
        <f>IF(OR(F75=0,F75="#N/A N/A"),0,H75 / F75*100)</f>
        <v>1.3303769401330376</v>
      </c>
      <c r="J75" s="25">
        <v>0</v>
      </c>
      <c r="K75" s="48" t="str">
        <f>CONCATENATE(C791,D75, " Curncy")</f>
        <v>EUREUR Curncy</v>
      </c>
      <c r="L75" s="48">
        <f>IF(D75 = C791,1,_xll.BDP(K75,$L$7))</f>
        <v>1</v>
      </c>
      <c r="M75" s="68">
        <f>IF(D75 = C791,1,_xll.BDP(K75,$M$7)*L75)</f>
        <v>1</v>
      </c>
      <c r="N75" s="69">
        <f>H75*J75*T75/M75</f>
        <v>0</v>
      </c>
      <c r="O75" s="78">
        <f>N75 / Y791</f>
        <v>0</v>
      </c>
      <c r="P75" s="69">
        <f>G75*J75*T75/M75</f>
        <v>0</v>
      </c>
      <c r="Q75" s="10">
        <f>P75 / Y791*100</f>
        <v>0</v>
      </c>
      <c r="R75" s="81">
        <f>IF(Q75&lt;0,Q75,0)</f>
        <v>0</v>
      </c>
      <c r="S75" s="152">
        <f>IF(Q75&gt;0,Q75,0)</f>
        <v>0</v>
      </c>
      <c r="T75" s="33">
        <f>IF(EXACT(D75,UPPER(D75)),1,0.01)/V75</f>
        <v>1</v>
      </c>
      <c r="U75" s="43">
        <v>3</v>
      </c>
      <c r="V75" s="43">
        <v>1</v>
      </c>
      <c r="W75" s="143">
        <f>IF(AND(Q75&lt;0,O75&gt;0),O75,0)</f>
        <v>0</v>
      </c>
      <c r="X75" s="143">
        <f>IF(AND(Q75&gt;0,O75&gt;0),O75,0)</f>
        <v>0</v>
      </c>
      <c r="Y75" s="194"/>
      <c r="Z75" s="176">
        <f>_xll.BDH(C75,$Z$7,$D$1,$D$1)</f>
        <v>5168</v>
      </c>
      <c r="AA75" s="174">
        <f>IF(OR(F75="#N/A N/A",Z75="#N/A N/A"),0,  F75 - Z75)</f>
        <v>18.5</v>
      </c>
      <c r="AB75" s="162">
        <f>IF(OR(Z75=0,Z75="#N/A N/A"),0,AA75 / Z75*100)</f>
        <v>0.35797213622291024</v>
      </c>
      <c r="AC75" s="161">
        <v>0</v>
      </c>
      <c r="AD75" s="163">
        <f>IF(D75 = C791,1,_xll.BDP(K75,$AD$7)*L75)</f>
        <v>1</v>
      </c>
      <c r="AE75" s="186">
        <f>AA75*AC75*T75/AD75 / AF791</f>
        <v>0</v>
      </c>
      <c r="AF75" s="197"/>
      <c r="AG75" s="188"/>
      <c r="AH75" s="170"/>
    </row>
    <row r="76" spans="1:34" s="43" customFormat="1" x14ac:dyDescent="0.2">
      <c r="B76" s="48"/>
      <c r="C76" s="140" t="s">
        <v>613</v>
      </c>
      <c r="D76" s="43" t="str">
        <f>_xll.BDP(C76,$D$7)</f>
        <v>EUR</v>
      </c>
      <c r="E76" s="43" t="str">
        <f>_xll.BDP(C76,$E$7)</f>
        <v>EURO STOXX 50     Mar18</v>
      </c>
      <c r="F76" s="66">
        <f>_xll.BDP(C76,$F$7)</f>
        <v>3377</v>
      </c>
      <c r="G76" s="66">
        <f>_xll.BDP(C76,$G$7)</f>
        <v>3414</v>
      </c>
      <c r="H76" s="67">
        <f>IF(OR(G76="#N/A N/A",F76="#N/A N/A"),0,  G76 - F76)</f>
        <v>37</v>
      </c>
      <c r="I76" s="75">
        <f>IF(OR(F76=0,F76="#N/A N/A"),0,H76 / F76*100)</f>
        <v>1.0956470239857863</v>
      </c>
      <c r="J76" s="25">
        <v>0</v>
      </c>
      <c r="K76" s="48" t="str">
        <f>CONCATENATE(C791,D76, " Curncy")</f>
        <v>EUREUR Curncy</v>
      </c>
      <c r="L76" s="48">
        <f>IF(D76 = C791,1,_xll.BDP(K76,$L$7))</f>
        <v>1</v>
      </c>
      <c r="M76" s="68">
        <f>IF(D76 = C791,1,_xll.BDP(K76,$M$7)*L76)</f>
        <v>1</v>
      </c>
      <c r="N76" s="69">
        <f>H76*J76*T76/M76</f>
        <v>0</v>
      </c>
      <c r="O76" s="78">
        <f>N76 / Y791</f>
        <v>0</v>
      </c>
      <c r="P76" s="69">
        <f>G76*J76*T76/M76</f>
        <v>0</v>
      </c>
      <c r="Q76" s="10">
        <f>P76 / Y791*100</f>
        <v>0</v>
      </c>
      <c r="R76" s="81">
        <f>IF(Q76&lt;0,Q76,0)</f>
        <v>0</v>
      </c>
      <c r="S76" s="152">
        <f>IF(Q76&gt;0,Q76,0)</f>
        <v>0</v>
      </c>
      <c r="T76" s="33">
        <f>IF(EXACT(D76,UPPER(D76)),1,0.01)/V76</f>
        <v>1</v>
      </c>
      <c r="U76" s="43">
        <v>3</v>
      </c>
      <c r="V76" s="43">
        <v>1</v>
      </c>
      <c r="W76" s="143">
        <f>IF(AND(Q76&lt;0,O76&gt;0),O76,0)</f>
        <v>0</v>
      </c>
      <c r="X76" s="143">
        <f>IF(AND(Q76&gt;0,O76&gt;0),O76,0)</f>
        <v>0</v>
      </c>
      <c r="Y76" s="194"/>
      <c r="Z76" s="176">
        <f>_xll.BDH(C76,$Z$7,$D$1,$D$1)</f>
        <v>3357</v>
      </c>
      <c r="AA76" s="174">
        <f>IF(OR(F76="#N/A N/A",Z76="#N/A N/A"),0,  F76 - Z76)</f>
        <v>20</v>
      </c>
      <c r="AB76" s="162">
        <f>IF(OR(Z76=0,Z76="#N/A N/A"),0,AA76 / Z76*100)</f>
        <v>0.59577003276735185</v>
      </c>
      <c r="AC76" s="161">
        <v>0</v>
      </c>
      <c r="AD76" s="163">
        <f>IF(D76 = C791,1,_xll.BDP(K76,$AD$7)*L76)</f>
        <v>1</v>
      </c>
      <c r="AE76" s="186">
        <f>AA76*AC76*T76/AD76 / AF791</f>
        <v>0</v>
      </c>
      <c r="AF76" s="197"/>
      <c r="AG76" s="188"/>
      <c r="AH76" s="170"/>
    </row>
    <row r="77" spans="1:34" s="43" customFormat="1" ht="12" customHeight="1" x14ac:dyDescent="0.2">
      <c r="B77" s="48">
        <v>2587</v>
      </c>
      <c r="C77" s="140" t="s">
        <v>614</v>
      </c>
      <c r="D77" s="43" t="str">
        <f>_xll.BDP(C77,$D$7)</f>
        <v>EUR</v>
      </c>
      <c r="E77" s="43" t="s">
        <v>653</v>
      </c>
      <c r="F77" s="66">
        <f>_xll.BDP(C77,$F$7)</f>
        <v>45.35</v>
      </c>
      <c r="G77" s="66">
        <f>_xll.BDP(C77,$G$7)</f>
        <v>46.03</v>
      </c>
      <c r="H77" s="67">
        <f>IF(OR(G77="#N/A N/A",F77="#N/A N/A"),0,  G77 - F77)</f>
        <v>0.67999999999999972</v>
      </c>
      <c r="I77" s="75">
        <f>IF(OR(F77=0,F77="#N/A N/A"),0,H77 / F77*100)</f>
        <v>1.4994487320837921</v>
      </c>
      <c r="J77" s="25">
        <v>0</v>
      </c>
      <c r="K77" s="48" t="str">
        <f>CONCATENATE(C791,D77, " Curncy")</f>
        <v>EUREUR Curncy</v>
      </c>
      <c r="L77" s="48">
        <f>IF(D77 = C791,1,_xll.BDP(K77,$L$7))</f>
        <v>1</v>
      </c>
      <c r="M77" s="68">
        <f>IF(D77 = C791,1,_xll.BDP(K77,$M$7)*L77)</f>
        <v>1</v>
      </c>
      <c r="N77" s="69">
        <f>H77*J77*T77/M77</f>
        <v>0</v>
      </c>
      <c r="O77" s="78">
        <f>N77 / Y791</f>
        <v>0</v>
      </c>
      <c r="P77" s="69">
        <f>G77*J77*T77/M77</f>
        <v>0</v>
      </c>
      <c r="Q77" s="10">
        <f>P77 / Y791*100</f>
        <v>0</v>
      </c>
      <c r="R77" s="81">
        <f>IF(Q77&lt;0,Q77,0)</f>
        <v>0</v>
      </c>
      <c r="S77" s="152">
        <f>IF(Q77&gt;0,Q77,0)</f>
        <v>0</v>
      </c>
      <c r="T77" s="33">
        <f>IF(EXACT(D77,UPPER(D77)),1,0.01)/V77</f>
        <v>1</v>
      </c>
      <c r="U77" s="43">
        <v>0</v>
      </c>
      <c r="V77" s="43">
        <v>1</v>
      </c>
      <c r="W77" s="143">
        <f>IF(AND(Q77&lt;0,O77&gt;0),O77,0)</f>
        <v>0</v>
      </c>
      <c r="X77" s="143">
        <f>IF(AND(Q77&gt;0,O77&gt;0),O77,0)</f>
        <v>0</v>
      </c>
      <c r="Y77" s="194"/>
      <c r="Z77" s="176">
        <f>_xll.BDH(C77,$Z$7,$D$1,$D$1)</f>
        <v>45.64</v>
      </c>
      <c r="AA77" s="174">
        <f>IF(OR(F77="#N/A N/A",Z77="#N/A N/A"),0,  F77 - Z77)</f>
        <v>-0.28999999999999915</v>
      </c>
      <c r="AB77" s="162">
        <f>IF(OR(Z77=0,Z77="#N/A N/A"),0,AA77 / Z77*100)</f>
        <v>-0.63540753724802612</v>
      </c>
      <c r="AC77" s="161">
        <v>0</v>
      </c>
      <c r="AD77" s="163">
        <f>IF(D77 = C791,1,_xll.BDP(K77,$AD$7)*L77)</f>
        <v>1</v>
      </c>
      <c r="AE77" s="186">
        <f>AA77*AC77*T77/AD77 / AF791</f>
        <v>0</v>
      </c>
      <c r="AF77" s="197"/>
      <c r="AG77" s="188"/>
      <c r="AH77" s="170"/>
    </row>
    <row r="78" spans="1:34" s="43" customFormat="1" ht="12" customHeight="1" x14ac:dyDescent="0.2">
      <c r="B78" s="48">
        <v>2476</v>
      </c>
      <c r="C78" s="140" t="s">
        <v>615</v>
      </c>
      <c r="D78" s="43" t="str">
        <f>_xll.BDP(C78,$D$7)</f>
        <v>EUR</v>
      </c>
      <c r="E78" s="43" t="s">
        <v>654</v>
      </c>
      <c r="F78" s="66">
        <f>_xll.BDP(C78,$F$7)</f>
        <v>10.210000000000001</v>
      </c>
      <c r="G78" s="66">
        <f>_xll.BDP(C78,$G$7)</f>
        <v>9.76</v>
      </c>
      <c r="H78" s="67">
        <f>IF(OR(G78="#N/A N/A",F78="#N/A N/A"),0,  G78 - F78)</f>
        <v>-0.45000000000000107</v>
      </c>
      <c r="I78" s="75">
        <f>IF(OR(F78=0,F78="#N/A N/A"),0,H78 / F78*100)</f>
        <v>-4.4074436826640646</v>
      </c>
      <c r="J78" s="25">
        <v>0</v>
      </c>
      <c r="K78" s="48" t="str">
        <f>CONCATENATE(C791,D78, " Curncy")</f>
        <v>EUREUR Curncy</v>
      </c>
      <c r="L78" s="48">
        <f>IF(D78 = C791,1,_xll.BDP(K78,$L$7))</f>
        <v>1</v>
      </c>
      <c r="M78" s="68">
        <f>IF(D78 = C791,1,_xll.BDP(K78,$M$7)*L78)</f>
        <v>1</v>
      </c>
      <c r="N78" s="69">
        <f>H78*J78*T78/M78</f>
        <v>0</v>
      </c>
      <c r="O78" s="78">
        <f>N78 / Y791</f>
        <v>0</v>
      </c>
      <c r="P78" s="69">
        <f>G78*J78*T78/M78</f>
        <v>0</v>
      </c>
      <c r="Q78" s="10">
        <f>P78 / Y791*100</f>
        <v>0</v>
      </c>
      <c r="R78" s="81">
        <f>IF(Q78&lt;0,Q78,0)</f>
        <v>0</v>
      </c>
      <c r="S78" s="152">
        <f>IF(Q78&gt;0,Q78,0)</f>
        <v>0</v>
      </c>
      <c r="T78" s="33">
        <f>IF(EXACT(D78,UPPER(D78)),1,0.01)/V78</f>
        <v>1</v>
      </c>
      <c r="U78" s="43">
        <v>0</v>
      </c>
      <c r="V78" s="43">
        <v>1</v>
      </c>
      <c r="W78" s="143">
        <f>IF(AND(Q78&lt;0,O78&gt;0),O78,0)</f>
        <v>0</v>
      </c>
      <c r="X78" s="143">
        <f>IF(AND(Q78&gt;0,O78&gt;0),O78,0)</f>
        <v>0</v>
      </c>
      <c r="Y78" s="194"/>
      <c r="Z78" s="176">
        <f>_xll.BDH(C78,$Z$7,$D$1,$D$1)</f>
        <v>9.75</v>
      </c>
      <c r="AA78" s="174">
        <f>IF(OR(F78="#N/A N/A",Z78="#N/A N/A"),0,  F78 - Z78)</f>
        <v>0.46000000000000085</v>
      </c>
      <c r="AB78" s="162">
        <f>IF(OR(Z78=0,Z78="#N/A N/A"),0,AA78 / Z78*100)</f>
        <v>4.7179487179487261</v>
      </c>
      <c r="AC78" s="161">
        <v>0</v>
      </c>
      <c r="AD78" s="163">
        <f>IF(D78 = C791,1,_xll.BDP(K78,$AD$7)*L78)</f>
        <v>1</v>
      </c>
      <c r="AE78" s="186">
        <f>AA78*AC78*T78/AD78 / AF791</f>
        <v>0</v>
      </c>
      <c r="AF78" s="197"/>
      <c r="AG78" s="188"/>
      <c r="AH78" s="170"/>
    </row>
    <row r="79" spans="1:34" s="43" customFormat="1" ht="12" customHeight="1" x14ac:dyDescent="0.2">
      <c r="B79" s="48">
        <v>881</v>
      </c>
      <c r="C79" s="140" t="s">
        <v>616</v>
      </c>
      <c r="D79" s="43" t="str">
        <f>_xll.BDP(C79,$D$7)</f>
        <v>EUR</v>
      </c>
      <c r="E79" s="43" t="s">
        <v>655</v>
      </c>
      <c r="F79" s="66">
        <f>_xll.BDP(C79,$F$7)</f>
        <v>95.72</v>
      </c>
      <c r="G79" s="66">
        <f>_xll.BDP(C79,$G$7)</f>
        <v>97.43</v>
      </c>
      <c r="H79" s="67">
        <f>IF(OR(G79="#N/A N/A",F79="#N/A N/A"),0,  G79 - F79)</f>
        <v>1.710000000000008</v>
      </c>
      <c r="I79" s="75">
        <f>IF(OR(F79=0,F79="#N/A N/A"),0,H79 / F79*100)</f>
        <v>1.7864605098203177</v>
      </c>
      <c r="J79" s="25">
        <v>0</v>
      </c>
      <c r="K79" s="48" t="str">
        <f>CONCATENATE(C791,D79, " Curncy")</f>
        <v>EUREUR Curncy</v>
      </c>
      <c r="L79" s="48">
        <f>IF(D79 = C791,1,_xll.BDP(K79,$L$7))</f>
        <v>1</v>
      </c>
      <c r="M79" s="68">
        <f>IF(D79 = C791,1,_xll.BDP(K79,$M$7)*L79)</f>
        <v>1</v>
      </c>
      <c r="N79" s="69">
        <f>H79*J79*T79/M79</f>
        <v>0</v>
      </c>
      <c r="O79" s="78">
        <f>N79 / Y791</f>
        <v>0</v>
      </c>
      <c r="P79" s="69">
        <f>G79*J79*T79/M79</f>
        <v>0</v>
      </c>
      <c r="Q79" s="10">
        <f>P79 / Y791*100</f>
        <v>0</v>
      </c>
      <c r="R79" s="81">
        <f>IF(Q79&lt;0,Q79,0)</f>
        <v>0</v>
      </c>
      <c r="S79" s="152">
        <f>IF(Q79&gt;0,Q79,0)</f>
        <v>0</v>
      </c>
      <c r="T79" s="33">
        <f>IF(EXACT(D79,UPPER(D79)),1,0.01)/V79</f>
        <v>1</v>
      </c>
      <c r="U79" s="43">
        <v>0</v>
      </c>
      <c r="V79" s="43">
        <v>1</v>
      </c>
      <c r="W79" s="143">
        <f>IF(AND(Q79&lt;0,O79&gt;0),O79,0)</f>
        <v>0</v>
      </c>
      <c r="X79" s="143">
        <f>IF(AND(Q79&gt;0,O79&gt;0),O79,0)</f>
        <v>0</v>
      </c>
      <c r="Y79" s="194"/>
      <c r="Z79" s="176">
        <f>_xll.BDH(C79,$Z$7,$D$1,$D$1)</f>
        <v>96.12</v>
      </c>
      <c r="AA79" s="174">
        <f>IF(OR(F79="#N/A N/A",Z79="#N/A N/A"),0,  F79 - Z79)</f>
        <v>-0.40000000000000568</v>
      </c>
      <c r="AB79" s="162">
        <f>IF(OR(Z79=0,Z79="#N/A N/A"),0,AA79 / Z79*100)</f>
        <v>-0.41614648356221984</v>
      </c>
      <c r="AC79" s="161">
        <v>0</v>
      </c>
      <c r="AD79" s="163">
        <f>IF(D79 = C791,1,_xll.BDP(K79,$AD$7)*L79)</f>
        <v>1</v>
      </c>
      <c r="AE79" s="186">
        <f>AA79*AC79*T79/AD79 / AF791</f>
        <v>0</v>
      </c>
      <c r="AF79" s="197"/>
      <c r="AG79" s="188"/>
      <c r="AH79" s="170"/>
    </row>
    <row r="80" spans="1:34" s="43" customFormat="1" ht="12" customHeight="1" x14ac:dyDescent="0.2">
      <c r="B80" s="48">
        <v>443</v>
      </c>
      <c r="C80" s="140" t="s">
        <v>617</v>
      </c>
      <c r="D80" s="43" t="str">
        <f>_xll.BDP(C80,$D$7)</f>
        <v>EUR</v>
      </c>
      <c r="E80" s="43" t="s">
        <v>656</v>
      </c>
      <c r="F80" s="66">
        <f>_xll.BDP(C80,$F$7)</f>
        <v>33.51</v>
      </c>
      <c r="G80" s="66">
        <f>_xll.BDP(C80,$G$7)</f>
        <v>33.5</v>
      </c>
      <c r="H80" s="67">
        <f>IF(OR(G80="#N/A N/A",F80="#N/A N/A"),0,  G80 - F80)</f>
        <v>-9.9999999999980105E-3</v>
      </c>
      <c r="I80" s="75">
        <f>IF(OR(F80=0,F80="#N/A N/A"),0,H80 / F80*100)</f>
        <v>-2.9841838257230711E-2</v>
      </c>
      <c r="J80" s="25">
        <v>0</v>
      </c>
      <c r="K80" s="48" t="str">
        <f>CONCATENATE(C791,D80, " Curncy")</f>
        <v>EUREUR Curncy</v>
      </c>
      <c r="L80" s="48">
        <f>IF(D80 = C791,1,_xll.BDP(K80,$L$7))</f>
        <v>1</v>
      </c>
      <c r="M80" s="68">
        <f>IF(D80 = C791,1,_xll.BDP(K80,$M$7)*L80)</f>
        <v>1</v>
      </c>
      <c r="N80" s="69">
        <f>H80*J80*T80/M80</f>
        <v>0</v>
      </c>
      <c r="O80" s="78">
        <f>N80 / Y791</f>
        <v>0</v>
      </c>
      <c r="P80" s="69">
        <f>G80*J80*T80/M80</f>
        <v>0</v>
      </c>
      <c r="Q80" s="10">
        <f>P80 / Y791*100</f>
        <v>0</v>
      </c>
      <c r="R80" s="81">
        <f>IF(Q80&lt;0,Q80,0)</f>
        <v>0</v>
      </c>
      <c r="S80" s="152">
        <f>IF(Q80&gt;0,Q80,0)</f>
        <v>0</v>
      </c>
      <c r="T80" s="33">
        <f>IF(EXACT(D80,UPPER(D80)),1,0.01)/V80</f>
        <v>1</v>
      </c>
      <c r="U80" s="43">
        <v>0</v>
      </c>
      <c r="V80" s="43">
        <v>1</v>
      </c>
      <c r="W80" s="143">
        <f>IF(AND(Q80&lt;0,O80&gt;0),O80,0)</f>
        <v>0</v>
      </c>
      <c r="X80" s="143">
        <f>IF(AND(Q80&gt;0,O80&gt;0),O80,0)</f>
        <v>0</v>
      </c>
      <c r="Y80" s="194"/>
      <c r="Z80" s="176">
        <f>_xll.BDH(C80,$Z$7,$D$1,$D$1)</f>
        <v>33.590000000000003</v>
      </c>
      <c r="AA80" s="174">
        <f>IF(OR(F80="#N/A N/A",Z80="#N/A N/A"),0,  F80 - Z80)</f>
        <v>-8.00000000000054E-2</v>
      </c>
      <c r="AB80" s="162">
        <f>IF(OR(Z80=0,Z80="#N/A N/A"),0,AA80 / Z80*100)</f>
        <v>-0.2381661208693224</v>
      </c>
      <c r="AC80" s="161">
        <v>0</v>
      </c>
      <c r="AD80" s="163">
        <f>IF(D80 = C791,1,_xll.BDP(K80,$AD$7)*L80)</f>
        <v>1</v>
      </c>
      <c r="AE80" s="186">
        <f>AA80*AC80*T80/AD80 / AF791</f>
        <v>0</v>
      </c>
      <c r="AF80" s="197"/>
      <c r="AG80" s="188"/>
      <c r="AH80" s="170"/>
    </row>
    <row r="81" spans="2:34" s="43" customFormat="1" ht="12" customHeight="1" x14ac:dyDescent="0.2">
      <c r="B81" s="48">
        <v>3252</v>
      </c>
      <c r="C81" s="140" t="s">
        <v>618</v>
      </c>
      <c r="D81" s="43" t="str">
        <f>_xll.BDP(C81,$D$7)</f>
        <v>EUR</v>
      </c>
      <c r="E81" s="43" t="s">
        <v>657</v>
      </c>
      <c r="F81" s="66">
        <f>_xll.BDP(C81,$F$7)</f>
        <v>107.95</v>
      </c>
      <c r="G81" s="66">
        <f>_xll.BDP(C81,$G$7)</f>
        <v>107.45</v>
      </c>
      <c r="H81" s="67">
        <f>IF(OR(G81="#N/A N/A",F81="#N/A N/A"),0,  G81 - F81)</f>
        <v>-0.5</v>
      </c>
      <c r="I81" s="75">
        <f>IF(OR(F81=0,F81="#N/A N/A"),0,H81 / F81*100)</f>
        <v>-0.46317739694302917</v>
      </c>
      <c r="J81" s="25">
        <v>0</v>
      </c>
      <c r="K81" s="48" t="str">
        <f>CONCATENATE(C791,D81, " Curncy")</f>
        <v>EUREUR Curncy</v>
      </c>
      <c r="L81" s="48">
        <f>IF(D81 = C791,1,_xll.BDP(K81,$L$7))</f>
        <v>1</v>
      </c>
      <c r="M81" s="68">
        <f>IF(D81 = C791,1,_xll.BDP(K81,$M$7)*L81)</f>
        <v>1</v>
      </c>
      <c r="N81" s="69">
        <f>H81*J81*T81/M81</f>
        <v>0</v>
      </c>
      <c r="O81" s="78">
        <f>N81 / Y791</f>
        <v>0</v>
      </c>
      <c r="P81" s="69">
        <f>G81*J81*T81/M81</f>
        <v>0</v>
      </c>
      <c r="Q81" s="10">
        <f>P81 / Y791*100</f>
        <v>0</v>
      </c>
      <c r="R81" s="81">
        <f>IF(Q81&lt;0,Q81,0)</f>
        <v>0</v>
      </c>
      <c r="S81" s="152">
        <f>IF(Q81&gt;0,Q81,0)</f>
        <v>0</v>
      </c>
      <c r="T81" s="33">
        <f>IF(EXACT(D81,UPPER(D81)),1,0.01)/V81</f>
        <v>1</v>
      </c>
      <c r="U81" s="43">
        <v>0</v>
      </c>
      <c r="V81" s="43">
        <v>1</v>
      </c>
      <c r="W81" s="143">
        <f>IF(AND(Q81&lt;0,O81&gt;0),O81,0)</f>
        <v>0</v>
      </c>
      <c r="X81" s="143">
        <f>IF(AND(Q81&gt;0,O81&gt;0),O81,0)</f>
        <v>0</v>
      </c>
      <c r="Y81" s="194"/>
      <c r="Z81" s="176">
        <f>_xll.BDH(C81,$Z$7,$D$1,$D$1)</f>
        <v>105.7</v>
      </c>
      <c r="AA81" s="174">
        <f>IF(OR(F81="#N/A N/A",Z81="#N/A N/A"),0,  F81 - Z81)</f>
        <v>2.25</v>
      </c>
      <c r="AB81" s="162">
        <f>IF(OR(Z81=0,Z81="#N/A N/A"),0,AA81 / Z81*100)</f>
        <v>2.1286660359508041</v>
      </c>
      <c r="AC81" s="161">
        <v>0</v>
      </c>
      <c r="AD81" s="163">
        <f>IF(D81 = C791,1,_xll.BDP(K81,$AD$7)*L81)</f>
        <v>1</v>
      </c>
      <c r="AE81" s="186">
        <f>AA81*AC81*T81/AD81 / AF791</f>
        <v>0</v>
      </c>
      <c r="AF81" s="197"/>
      <c r="AG81" s="188"/>
      <c r="AH81" s="170"/>
    </row>
    <row r="82" spans="2:34" s="43" customFormat="1" ht="12" customHeight="1" x14ac:dyDescent="0.2">
      <c r="B82" s="48">
        <v>318</v>
      </c>
      <c r="C82" s="140" t="s">
        <v>619</v>
      </c>
      <c r="D82" s="43" t="str">
        <f>_xll.BDP(C82,$D$7)</f>
        <v>EUR</v>
      </c>
      <c r="E82" s="43" t="s">
        <v>658</v>
      </c>
      <c r="F82" s="66">
        <f>_xll.BDP(C82,$F$7)</f>
        <v>108.5</v>
      </c>
      <c r="G82" s="66">
        <f>_xll.BDP(C82,$G$7)</f>
        <v>111.25</v>
      </c>
      <c r="H82" s="67">
        <f>IF(OR(G82="#N/A N/A",F82="#N/A N/A"),0,  G82 - F82)</f>
        <v>2.75</v>
      </c>
      <c r="I82" s="75">
        <f>IF(OR(F82=0,F82="#N/A N/A"),0,H82 / F82*100)</f>
        <v>2.5345622119815667</v>
      </c>
      <c r="J82" s="25">
        <v>0</v>
      </c>
      <c r="K82" s="48" t="str">
        <f>CONCATENATE(C791,D82, " Curncy")</f>
        <v>EUREUR Curncy</v>
      </c>
      <c r="L82" s="48">
        <f>IF(D82 = C791,1,_xll.BDP(K82,$L$7))</f>
        <v>1</v>
      </c>
      <c r="M82" s="68">
        <f>IF(D82 = C791,1,_xll.BDP(K82,$M$7)*L82)</f>
        <v>1</v>
      </c>
      <c r="N82" s="69">
        <f>H82*J82*T82/M82</f>
        <v>0</v>
      </c>
      <c r="O82" s="78">
        <f>N82 / Y791</f>
        <v>0</v>
      </c>
      <c r="P82" s="69">
        <f>G82*J82*T82/M82</f>
        <v>0</v>
      </c>
      <c r="Q82" s="10">
        <f>P82 / Y791*100</f>
        <v>0</v>
      </c>
      <c r="R82" s="81">
        <f>IF(Q82&lt;0,Q82,0)</f>
        <v>0</v>
      </c>
      <c r="S82" s="152">
        <f>IF(Q82&gt;0,Q82,0)</f>
        <v>0</v>
      </c>
      <c r="T82" s="33">
        <f>IF(EXACT(D82,UPPER(D82)),1,0.01)/V82</f>
        <v>1</v>
      </c>
      <c r="U82" s="43">
        <v>0</v>
      </c>
      <c r="V82" s="43">
        <v>1</v>
      </c>
      <c r="W82" s="143">
        <f>IF(AND(Q82&lt;0,O82&gt;0),O82,0)</f>
        <v>0</v>
      </c>
      <c r="X82" s="143">
        <f>IF(AND(Q82&gt;0,O82&gt;0),O82,0)</f>
        <v>0</v>
      </c>
      <c r="Y82" s="194"/>
      <c r="Z82" s="176">
        <f>_xll.BDH(C82,$Z$7,$D$1,$D$1)</f>
        <v>108.15</v>
      </c>
      <c r="AA82" s="174">
        <f>IF(OR(F82="#N/A N/A",Z82="#N/A N/A"),0,  F82 - Z82)</f>
        <v>0.34999999999999432</v>
      </c>
      <c r="AB82" s="162">
        <f>IF(OR(Z82=0,Z82="#N/A N/A"),0,AA82 / Z82*100)</f>
        <v>0.32362459546925038</v>
      </c>
      <c r="AC82" s="161">
        <v>0</v>
      </c>
      <c r="AD82" s="163">
        <f>IF(D82 = C791,1,_xll.BDP(K82,$AD$7)*L82)</f>
        <v>1</v>
      </c>
      <c r="AE82" s="186">
        <f>AA82*AC82*T82/AD82 / AF791</f>
        <v>0</v>
      </c>
      <c r="AF82" s="197"/>
      <c r="AG82" s="188"/>
      <c r="AH82" s="170"/>
    </row>
    <row r="83" spans="2:34" s="43" customFormat="1" ht="12" customHeight="1" x14ac:dyDescent="0.2">
      <c r="B83" s="48">
        <v>692</v>
      </c>
      <c r="C83" s="140" t="s">
        <v>620</v>
      </c>
      <c r="D83" s="43" t="str">
        <f>_xll.BDP(C83,$D$7)</f>
        <v>EUR</v>
      </c>
      <c r="E83" s="43" t="s">
        <v>659</v>
      </c>
      <c r="F83" s="66">
        <f>_xll.BDP(C83,$F$7)</f>
        <v>22.41</v>
      </c>
      <c r="G83" s="66">
        <f>_xll.BDP(C83,$G$7)</f>
        <v>22.684999999999999</v>
      </c>
      <c r="H83" s="67">
        <f>IF(OR(G83="#N/A N/A",F83="#N/A N/A"),0,  G83 - F83)</f>
        <v>0.27499999999999858</v>
      </c>
      <c r="I83" s="75">
        <f>IF(OR(F83=0,F83="#N/A N/A"),0,H83 / F83*100)</f>
        <v>1.227130745203028</v>
      </c>
      <c r="J83" s="25">
        <v>0</v>
      </c>
      <c r="K83" s="48" t="str">
        <f>CONCATENATE(C791,D83, " Curncy")</f>
        <v>EUREUR Curncy</v>
      </c>
      <c r="L83" s="48">
        <f>IF(D83 = C791,1,_xll.BDP(K83,$L$7))</f>
        <v>1</v>
      </c>
      <c r="M83" s="68">
        <f>IF(D83 = C791,1,_xll.BDP(K83,$M$7)*L83)</f>
        <v>1</v>
      </c>
      <c r="N83" s="69">
        <f>H83*J83*T83/M83</f>
        <v>0</v>
      </c>
      <c r="O83" s="78">
        <f>N83 / Y791</f>
        <v>0</v>
      </c>
      <c r="P83" s="69">
        <f>G83*J83*T83/M83</f>
        <v>0</v>
      </c>
      <c r="Q83" s="10">
        <f>P83 / Y791*100</f>
        <v>0</v>
      </c>
      <c r="R83" s="81">
        <f>IF(Q83&lt;0,Q83,0)</f>
        <v>0</v>
      </c>
      <c r="S83" s="152">
        <f>IF(Q83&gt;0,Q83,0)</f>
        <v>0</v>
      </c>
      <c r="T83" s="33">
        <f>IF(EXACT(D83,UPPER(D83)),1,0.01)/V83</f>
        <v>1</v>
      </c>
      <c r="U83" s="43">
        <v>0</v>
      </c>
      <c r="V83" s="43">
        <v>1</v>
      </c>
      <c r="W83" s="143">
        <f>IF(AND(Q83&lt;0,O83&gt;0),O83,0)</f>
        <v>0</v>
      </c>
      <c r="X83" s="143">
        <f>IF(AND(Q83&gt;0,O83&gt;0),O83,0)</f>
        <v>0</v>
      </c>
      <c r="Y83" s="194"/>
      <c r="Z83" s="176">
        <f>_xll.BDH(C83,$Z$7,$D$1,$D$1)</f>
        <v>22.824999999999999</v>
      </c>
      <c r="AA83" s="174">
        <f>IF(OR(F83="#N/A N/A",Z83="#N/A N/A"),0,  F83 - Z83)</f>
        <v>-0.41499999999999915</v>
      </c>
      <c r="AB83" s="162">
        <f>IF(OR(Z83=0,Z83="#N/A N/A"),0,AA83 / Z83*100)</f>
        <v>-1.8181818181818146</v>
      </c>
      <c r="AC83" s="161">
        <v>0</v>
      </c>
      <c r="AD83" s="163">
        <f>IF(D83 = C791,1,_xll.BDP(K83,$AD$7)*L83)</f>
        <v>1</v>
      </c>
      <c r="AE83" s="186">
        <f>AA83*AC83*T83/AD83 / AF791</f>
        <v>0</v>
      </c>
      <c r="AF83" s="197"/>
      <c r="AG83" s="188"/>
      <c r="AH83" s="170"/>
    </row>
    <row r="84" spans="2:34" s="43" customFormat="1" x14ac:dyDescent="0.2">
      <c r="B84" s="48">
        <v>1494</v>
      </c>
      <c r="C84" s="140" t="s">
        <v>218</v>
      </c>
      <c r="D84" s="43" t="str">
        <f>_xll.BDP(C84,$D$7)</f>
        <v>EUR</v>
      </c>
      <c r="E84" s="43" t="s">
        <v>452</v>
      </c>
      <c r="F84" s="66">
        <f>_xll.BDP(C84,$F$7)</f>
        <v>62.49</v>
      </c>
      <c r="G84" s="66">
        <f>_xll.BDP(C84,$G$7)</f>
        <v>62.88</v>
      </c>
      <c r="H84" s="67">
        <f>IF(OR(G84="#N/A N/A",F84="#N/A N/A"),0,  G84 - F84)</f>
        <v>0.39000000000000057</v>
      </c>
      <c r="I84" s="75">
        <f>IF(OR(F84=0,F84="#N/A N/A"),0,H84 / F84*100)</f>
        <v>0.62409985597695716</v>
      </c>
      <c r="J84" s="25">
        <v>-24000</v>
      </c>
      <c r="K84" s="48" t="str">
        <f>CONCATENATE(C791,D84, " Curncy")</f>
        <v>EUREUR Curncy</v>
      </c>
      <c r="L84" s="48">
        <f>IF(D84 = C791,1,_xll.BDP(K84,$L$7))</f>
        <v>1</v>
      </c>
      <c r="M84" s="68">
        <f>IF(D84 = C791,1,_xll.BDP(K84,$M$7)*L84)</f>
        <v>1</v>
      </c>
      <c r="N84" s="69">
        <f>H84*J84*T84/M84</f>
        <v>-9360.0000000000146</v>
      </c>
      <c r="O84" s="78">
        <f>N84 / Y791</f>
        <v>-5.5634091723925428E-5</v>
      </c>
      <c r="P84" s="69">
        <f>G84*J84*T84/M84</f>
        <v>-1509120</v>
      </c>
      <c r="Q84" s="10">
        <f>P84 / Y791*100</f>
        <v>-0.89699274041036559</v>
      </c>
      <c r="R84" s="81">
        <f>IF(Q84&lt;0,Q84,0)</f>
        <v>-0.89699274041036559</v>
      </c>
      <c r="S84" s="152">
        <f>IF(Q84&gt;0,Q84,0)</f>
        <v>0</v>
      </c>
      <c r="T84" s="33">
        <f>IF(EXACT(D84,UPPER(D84)),1,0.01)/V84</f>
        <v>1</v>
      </c>
      <c r="U84" s="43">
        <v>0</v>
      </c>
      <c r="V84" s="43">
        <v>1</v>
      </c>
      <c r="W84" s="143">
        <f>IF(AND(Q84&lt;0,O84&gt;0),O84,0)</f>
        <v>0</v>
      </c>
      <c r="X84" s="143">
        <f>IF(AND(Q84&gt;0,O84&gt;0),O84,0)</f>
        <v>0</v>
      </c>
      <c r="Y84" s="194"/>
      <c r="Z84" s="176">
        <f>_xll.BDH(C84,$Z$7,$D$1,$D$1)</f>
        <v>62.44</v>
      </c>
      <c r="AA84" s="174">
        <f>IF(OR(F84="#N/A N/A",Z84="#N/A N/A"),0,  F84 - Z84)</f>
        <v>5.0000000000004263E-2</v>
      </c>
      <c r="AB84" s="162">
        <f>IF(OR(Z84=0,Z84="#N/A N/A"),0,AA84 / Z84*100)</f>
        <v>8.0076873798853726E-2</v>
      </c>
      <c r="AC84" s="161">
        <v>-24000</v>
      </c>
      <c r="AD84" s="163">
        <f>IF(D84 = C791,1,_xll.BDP(K84,$AD$7)*L84)</f>
        <v>1</v>
      </c>
      <c r="AE84" s="186">
        <f>AA84*AC84*T84/AD84 / AF791</f>
        <v>-7.0526792347250027E-6</v>
      </c>
      <c r="AF84" s="197"/>
      <c r="AG84" s="188"/>
      <c r="AH84" s="170"/>
    </row>
    <row r="85" spans="2:34" s="43" customFormat="1" ht="12" customHeight="1" x14ac:dyDescent="0.2">
      <c r="B85" s="48">
        <v>494</v>
      </c>
      <c r="C85" s="140" t="s">
        <v>621</v>
      </c>
      <c r="D85" s="43" t="str">
        <f>_xll.BDP(C85,$D$7)</f>
        <v>EUR</v>
      </c>
      <c r="E85" s="43" t="s">
        <v>660</v>
      </c>
      <c r="F85" s="66">
        <f>_xll.BDP(C85,$F$7)</f>
        <v>40.409999999999997</v>
      </c>
      <c r="G85" s="66">
        <f>_xll.BDP(C85,$G$7)</f>
        <v>40.64</v>
      </c>
      <c r="H85" s="67">
        <f>IF(OR(G85="#N/A N/A",F85="#N/A N/A"),0,  G85 - F85)</f>
        <v>0.23000000000000398</v>
      </c>
      <c r="I85" s="75">
        <f>IF(OR(F85=0,F85="#N/A N/A"),0,H85 / F85*100)</f>
        <v>0.56916604800792869</v>
      </c>
      <c r="J85" s="25">
        <v>0</v>
      </c>
      <c r="K85" s="48" t="str">
        <f>CONCATENATE(C791,D85, " Curncy")</f>
        <v>EUREUR Curncy</v>
      </c>
      <c r="L85" s="48">
        <f>IF(D85 = C791,1,_xll.BDP(K85,$L$7))</f>
        <v>1</v>
      </c>
      <c r="M85" s="68">
        <f>IF(D85 = C791,1,_xll.BDP(K85,$M$7)*L85)</f>
        <v>1</v>
      </c>
      <c r="N85" s="69">
        <f>H85*J85*T85/M85</f>
        <v>0</v>
      </c>
      <c r="O85" s="78">
        <f>N85 / Y791</f>
        <v>0</v>
      </c>
      <c r="P85" s="69">
        <f>G85*J85*T85/M85</f>
        <v>0</v>
      </c>
      <c r="Q85" s="10">
        <f>P85 / Y791*100</f>
        <v>0</v>
      </c>
      <c r="R85" s="81">
        <f>IF(Q85&lt;0,Q85,0)</f>
        <v>0</v>
      </c>
      <c r="S85" s="152">
        <f>IF(Q85&gt;0,Q85,0)</f>
        <v>0</v>
      </c>
      <c r="T85" s="33">
        <f>IF(EXACT(D85,UPPER(D85)),1,0.01)/V85</f>
        <v>1</v>
      </c>
      <c r="U85" s="43">
        <v>0</v>
      </c>
      <c r="V85" s="43">
        <v>1</v>
      </c>
      <c r="W85" s="143">
        <f>IF(AND(Q85&lt;0,O85&gt;0),O85,0)</f>
        <v>0</v>
      </c>
      <c r="X85" s="143">
        <f>IF(AND(Q85&gt;0,O85&gt;0),O85,0)</f>
        <v>0</v>
      </c>
      <c r="Y85" s="194"/>
      <c r="Z85" s="176">
        <f>_xll.BDH(C85,$Z$7,$D$1,$D$1)</f>
        <v>40.58</v>
      </c>
      <c r="AA85" s="174">
        <f>IF(OR(F85="#N/A N/A",Z85="#N/A N/A"),0,  F85 - Z85)</f>
        <v>-0.17000000000000171</v>
      </c>
      <c r="AB85" s="162">
        <f>IF(OR(Z85=0,Z85="#N/A N/A"),0,AA85 / Z85*100)</f>
        <v>-0.41892557910301065</v>
      </c>
      <c r="AC85" s="161">
        <v>0</v>
      </c>
      <c r="AD85" s="163">
        <f>IF(D85 = C791,1,_xll.BDP(K85,$AD$7)*L85)</f>
        <v>1</v>
      </c>
      <c r="AE85" s="186">
        <f>AA85*AC85*T85/AD85 / AF791</f>
        <v>0</v>
      </c>
      <c r="AF85" s="197"/>
      <c r="AG85" s="188"/>
      <c r="AH85" s="170"/>
    </row>
    <row r="86" spans="2:34" s="43" customFormat="1" ht="12" customHeight="1" x14ac:dyDescent="0.2">
      <c r="B86" s="48">
        <v>374</v>
      </c>
      <c r="C86" s="140" t="s">
        <v>622</v>
      </c>
      <c r="D86" s="43" t="str">
        <f>_xll.BDP(C86,$D$7)</f>
        <v>EUR</v>
      </c>
      <c r="E86" s="43" t="s">
        <v>661</v>
      </c>
      <c r="F86" s="66">
        <f>_xll.BDP(C86,$F$7)</f>
        <v>103.5</v>
      </c>
      <c r="G86" s="66">
        <f>_xll.BDP(C86,$G$7)</f>
        <v>104.9</v>
      </c>
      <c r="H86" s="67">
        <f>IF(OR(G86="#N/A N/A",F86="#N/A N/A"),0,  G86 - F86)</f>
        <v>1.4000000000000057</v>
      </c>
      <c r="I86" s="75">
        <f>IF(OR(F86=0,F86="#N/A N/A"),0,H86 / F86*100)</f>
        <v>1.3526570048309234</v>
      </c>
      <c r="J86" s="25">
        <v>0</v>
      </c>
      <c r="K86" s="48" t="str">
        <f>CONCATENATE(C791,D86, " Curncy")</f>
        <v>EUREUR Curncy</v>
      </c>
      <c r="L86" s="48">
        <f>IF(D86 = C791,1,_xll.BDP(K86,$L$7))</f>
        <v>1</v>
      </c>
      <c r="M86" s="68">
        <f>IF(D86 = C791,1,_xll.BDP(K86,$M$7)*L86)</f>
        <v>1</v>
      </c>
      <c r="N86" s="69">
        <f>H86*J86*T86/M86</f>
        <v>0</v>
      </c>
      <c r="O86" s="78">
        <f>N86 / Y791</f>
        <v>0</v>
      </c>
      <c r="P86" s="69">
        <f>G86*J86*T86/M86</f>
        <v>0</v>
      </c>
      <c r="Q86" s="10">
        <f>P86 / Y791*100</f>
        <v>0</v>
      </c>
      <c r="R86" s="81">
        <f>IF(Q86&lt;0,Q86,0)</f>
        <v>0</v>
      </c>
      <c r="S86" s="152">
        <f>IF(Q86&gt;0,Q86,0)</f>
        <v>0</v>
      </c>
      <c r="T86" s="33">
        <f>IF(EXACT(D86,UPPER(D86)),1,0.01)/V86</f>
        <v>1</v>
      </c>
      <c r="U86" s="43">
        <v>0</v>
      </c>
      <c r="V86" s="43">
        <v>1</v>
      </c>
      <c r="W86" s="143">
        <f>IF(AND(Q86&lt;0,O86&gt;0),O86,0)</f>
        <v>0</v>
      </c>
      <c r="X86" s="143">
        <f>IF(AND(Q86&gt;0,O86&gt;0),O86,0)</f>
        <v>0</v>
      </c>
      <c r="Y86" s="194"/>
      <c r="Z86" s="176">
        <f>_xll.BDH(C86,$Z$7,$D$1,$D$1)</f>
        <v>102.9</v>
      </c>
      <c r="AA86" s="174">
        <f>IF(OR(F86="#N/A N/A",Z86="#N/A N/A"),0,  F86 - Z86)</f>
        <v>0.59999999999999432</v>
      </c>
      <c r="AB86" s="162">
        <f>IF(OR(Z86=0,Z86="#N/A N/A"),0,AA86 / Z86*100)</f>
        <v>0.58309037900874083</v>
      </c>
      <c r="AC86" s="161">
        <v>0</v>
      </c>
      <c r="AD86" s="163">
        <f>IF(D86 = C791,1,_xll.BDP(K86,$AD$7)*L86)</f>
        <v>1</v>
      </c>
      <c r="AE86" s="186">
        <f>AA86*AC86*T86/AD86 / AF791</f>
        <v>0</v>
      </c>
      <c r="AF86" s="197"/>
      <c r="AG86" s="188"/>
      <c r="AH86" s="170"/>
    </row>
    <row r="87" spans="2:34" s="43" customFormat="1" ht="12" customHeight="1" x14ac:dyDescent="0.2">
      <c r="B87" s="48">
        <v>1002</v>
      </c>
      <c r="C87" s="140" t="s">
        <v>623</v>
      </c>
      <c r="D87" s="43" t="str">
        <f>_xll.BDP(C87,$D$7)</f>
        <v>EUR</v>
      </c>
      <c r="E87" s="43" t="s">
        <v>662</v>
      </c>
      <c r="F87" s="66">
        <f>_xll.BDP(C87,$F$7)</f>
        <v>17.59</v>
      </c>
      <c r="G87" s="66">
        <f>_xll.BDP(C87,$G$7)</f>
        <v>17.535</v>
      </c>
      <c r="H87" s="67">
        <f>IF(OR(G87="#N/A N/A",F87="#N/A N/A"),0,  G87 - F87)</f>
        <v>-5.4999999999999716E-2</v>
      </c>
      <c r="I87" s="75">
        <f>IF(OR(F87=0,F87="#N/A N/A"),0,H87 / F87*100)</f>
        <v>-0.31267765776008932</v>
      </c>
      <c r="J87" s="25">
        <v>0</v>
      </c>
      <c r="K87" s="48" t="str">
        <f>CONCATENATE(C791,D87, " Curncy")</f>
        <v>EUREUR Curncy</v>
      </c>
      <c r="L87" s="48">
        <f>IF(D87 = C791,1,_xll.BDP(K87,$L$7))</f>
        <v>1</v>
      </c>
      <c r="M87" s="68">
        <f>IF(D87 = C791,1,_xll.BDP(K87,$M$7)*L87)</f>
        <v>1</v>
      </c>
      <c r="N87" s="69">
        <f>H87*J87*T87/M87</f>
        <v>0</v>
      </c>
      <c r="O87" s="78">
        <f>N87 / Y791</f>
        <v>0</v>
      </c>
      <c r="P87" s="69">
        <f>G87*J87*T87/M87</f>
        <v>0</v>
      </c>
      <c r="Q87" s="10">
        <f>P87 / Y791*100</f>
        <v>0</v>
      </c>
      <c r="R87" s="81">
        <f>IF(Q87&lt;0,Q87,0)</f>
        <v>0</v>
      </c>
      <c r="S87" s="152">
        <f>IF(Q87&gt;0,Q87,0)</f>
        <v>0</v>
      </c>
      <c r="T87" s="33">
        <f>IF(EXACT(D87,UPPER(D87)),1,0.01)/V87</f>
        <v>1</v>
      </c>
      <c r="U87" s="43">
        <v>0</v>
      </c>
      <c r="V87" s="43">
        <v>1</v>
      </c>
      <c r="W87" s="143">
        <f>IF(AND(Q87&lt;0,O87&gt;0),O87,0)</f>
        <v>0</v>
      </c>
      <c r="X87" s="143">
        <f>IF(AND(Q87&gt;0,O87&gt;0),O87,0)</f>
        <v>0</v>
      </c>
      <c r="Y87" s="194"/>
      <c r="Z87" s="176">
        <f>_xll.BDH(C87,$Z$7,$D$1,$D$1)</f>
        <v>17.48</v>
      </c>
      <c r="AA87" s="174">
        <f>IF(OR(F87="#N/A N/A",Z87="#N/A N/A"),0,  F87 - Z87)</f>
        <v>0.10999999999999943</v>
      </c>
      <c r="AB87" s="162">
        <f>IF(OR(Z87=0,Z87="#N/A N/A"),0,AA87 / Z87*100)</f>
        <v>0.629290617848967</v>
      </c>
      <c r="AC87" s="161">
        <v>0</v>
      </c>
      <c r="AD87" s="163">
        <f>IF(D87 = C791,1,_xll.BDP(K87,$AD$7)*L87)</f>
        <v>1</v>
      </c>
      <c r="AE87" s="186">
        <f>AA87*AC87*T87/AD87 / AF791</f>
        <v>0</v>
      </c>
      <c r="AF87" s="197"/>
      <c r="AG87" s="188"/>
      <c r="AH87" s="170"/>
    </row>
    <row r="88" spans="2:34" s="43" customFormat="1" ht="12" customHeight="1" x14ac:dyDescent="0.2">
      <c r="B88" s="48">
        <v>115</v>
      </c>
      <c r="C88" s="140" t="s">
        <v>641</v>
      </c>
      <c r="D88" s="43" t="str">
        <f>_xll.BDP(C88,$D$7)</f>
        <v>EUR</v>
      </c>
      <c r="E88" s="43" t="s">
        <v>680</v>
      </c>
      <c r="F88" s="66">
        <f>_xll.BDP(C88,$F$7)</f>
        <v>45.405000000000001</v>
      </c>
      <c r="G88" s="66">
        <f>_xll.BDP(C88,$G$7)</f>
        <v>45.784999999999997</v>
      </c>
      <c r="H88" s="67">
        <f>IF(OR(G88="#N/A N/A",F88="#N/A N/A"),0,  G88 - F88)</f>
        <v>0.37999999999999545</v>
      </c>
      <c r="I88" s="75">
        <f>IF(OR(F88=0,F88="#N/A N/A"),0,H88 / F88*100)</f>
        <v>0.83691223433541551</v>
      </c>
      <c r="J88" s="25">
        <v>0</v>
      </c>
      <c r="K88" s="48" t="str">
        <f>CONCATENATE(C791,D88, " Curncy")</f>
        <v>EUREUR Curncy</v>
      </c>
      <c r="L88" s="48">
        <f>IF(D88 = C791,1,_xll.BDP(K88,$L$7))</f>
        <v>1</v>
      </c>
      <c r="M88" s="68">
        <f>IF(D88 = C791,1,_xll.BDP(K88,$M$7)*L88)</f>
        <v>1</v>
      </c>
      <c r="N88" s="69">
        <f>H88*J88*T88/M88</f>
        <v>0</v>
      </c>
      <c r="O88" s="78">
        <f>N88 / Y791</f>
        <v>0</v>
      </c>
      <c r="P88" s="69">
        <f>G88*J88*T88/M88</f>
        <v>0</v>
      </c>
      <c r="Q88" s="10">
        <f>P88 / Y791*100</f>
        <v>0</v>
      </c>
      <c r="R88" s="81">
        <f>IF(Q88&lt;0,Q88,0)</f>
        <v>0</v>
      </c>
      <c r="S88" s="152">
        <f>IF(Q88&gt;0,Q88,0)</f>
        <v>0</v>
      </c>
      <c r="T88" s="33">
        <f>IF(EXACT(D88,UPPER(D88)),1,0.01)/V88</f>
        <v>1</v>
      </c>
      <c r="U88" s="43">
        <v>0</v>
      </c>
      <c r="V88" s="43">
        <v>1</v>
      </c>
      <c r="W88" s="143">
        <f>IF(AND(Q88&lt;0,O88&gt;0),O88,0)</f>
        <v>0</v>
      </c>
      <c r="X88" s="143">
        <f>IF(AND(Q88&gt;0,O88&gt;0),O88,0)</f>
        <v>0</v>
      </c>
      <c r="Y88" s="194"/>
      <c r="Z88" s="176">
        <f>_xll.BDH(C88,$Z$7,$D$1,$D$1)</f>
        <v>44.854999999999997</v>
      </c>
      <c r="AA88" s="174">
        <f>IF(OR(F88="#N/A N/A",Z88="#N/A N/A"),0,  F88 - Z88)</f>
        <v>0.55000000000000426</v>
      </c>
      <c r="AB88" s="162">
        <f>IF(OR(Z88=0,Z88="#N/A N/A"),0,AA88 / Z88*100)</f>
        <v>1.226173224835591</v>
      </c>
      <c r="AC88" s="161">
        <v>0</v>
      </c>
      <c r="AD88" s="163">
        <f>IF(D88 = C791,1,_xll.BDP(K88,$AD$7)*L88)</f>
        <v>1</v>
      </c>
      <c r="AE88" s="186">
        <f>AA88*AC88*T88/AD88 / AF791</f>
        <v>0</v>
      </c>
      <c r="AF88" s="197"/>
      <c r="AG88" s="188"/>
      <c r="AH88" s="170"/>
    </row>
    <row r="89" spans="2:34" s="43" customFormat="1" ht="12" customHeight="1" x14ac:dyDescent="0.2">
      <c r="B89" s="48">
        <v>694</v>
      </c>
      <c r="C89" s="140" t="s">
        <v>635</v>
      </c>
      <c r="D89" s="43" t="str">
        <f>_xll.BDP(C89,$D$7)</f>
        <v>EUR</v>
      </c>
      <c r="E89" s="43" t="s">
        <v>674</v>
      </c>
      <c r="F89" s="66">
        <f>_xll.BDP(C89,$F$7)</f>
        <v>122.55</v>
      </c>
      <c r="G89" s="66">
        <f>_xll.BDP(C89,$G$7)</f>
        <v>125</v>
      </c>
      <c r="H89" s="67">
        <f>IF(OR(G89="#N/A N/A",F89="#N/A N/A"),0,  G89 - F89)</f>
        <v>2.4500000000000028</v>
      </c>
      <c r="I89" s="75">
        <f>IF(OR(F89=0,F89="#N/A N/A"),0,H89 / F89*100)</f>
        <v>1.99918400652795</v>
      </c>
      <c r="J89" s="25">
        <v>0</v>
      </c>
      <c r="K89" s="48" t="str">
        <f>CONCATENATE(C791,D89, " Curncy")</f>
        <v>EUREUR Curncy</v>
      </c>
      <c r="L89" s="48">
        <f>IF(D89 = C791,1,_xll.BDP(K89,$L$7))</f>
        <v>1</v>
      </c>
      <c r="M89" s="68">
        <f>IF(D89 = C791,1,_xll.BDP(K89,$M$7)*L89)</f>
        <v>1</v>
      </c>
      <c r="N89" s="69">
        <f>H89*J89*T89/M89</f>
        <v>0</v>
      </c>
      <c r="O89" s="78">
        <f>N89 / Y791</f>
        <v>0</v>
      </c>
      <c r="P89" s="69">
        <f>G89*J89*T89/M89</f>
        <v>0</v>
      </c>
      <c r="Q89" s="10">
        <f>P89 / Y791*100</f>
        <v>0</v>
      </c>
      <c r="R89" s="81">
        <f>IF(Q89&lt;0,Q89,0)</f>
        <v>0</v>
      </c>
      <c r="S89" s="152">
        <f>IF(Q89&gt;0,Q89,0)</f>
        <v>0</v>
      </c>
      <c r="T89" s="33">
        <f>IF(EXACT(D89,UPPER(D89)),1,0.01)/V89</f>
        <v>1</v>
      </c>
      <c r="U89" s="43">
        <v>0</v>
      </c>
      <c r="V89" s="43">
        <v>1</v>
      </c>
      <c r="W89" s="143">
        <f>IF(AND(Q89&lt;0,O89&gt;0),O89,0)</f>
        <v>0</v>
      </c>
      <c r="X89" s="143">
        <f>IF(AND(Q89&gt;0,O89&gt;0),O89,0)</f>
        <v>0</v>
      </c>
      <c r="Y89" s="194"/>
      <c r="Z89" s="176">
        <f>_xll.BDH(C89,$Z$7,$D$1,$D$1)</f>
        <v>122.1</v>
      </c>
      <c r="AA89" s="174">
        <f>IF(OR(F89="#N/A N/A",Z89="#N/A N/A"),0,  F89 - Z89)</f>
        <v>0.45000000000000284</v>
      </c>
      <c r="AB89" s="162">
        <f>IF(OR(Z89=0,Z89="#N/A N/A"),0,AA89 / Z89*100)</f>
        <v>0.36855036855037093</v>
      </c>
      <c r="AC89" s="161">
        <v>0</v>
      </c>
      <c r="AD89" s="163">
        <f>IF(D89 = C791,1,_xll.BDP(K89,$AD$7)*L89)</f>
        <v>1</v>
      </c>
      <c r="AE89" s="186">
        <f>AA89*AC89*T89/AD89 / AF791</f>
        <v>0</v>
      </c>
      <c r="AF89" s="197"/>
      <c r="AG89" s="188"/>
      <c r="AH89" s="170"/>
    </row>
    <row r="90" spans="2:34" s="43" customFormat="1" ht="12" customHeight="1" x14ac:dyDescent="0.2">
      <c r="B90" s="48">
        <v>2013</v>
      </c>
      <c r="C90" s="140" t="s">
        <v>624</v>
      </c>
      <c r="D90" s="43" t="str">
        <f>_xll.BDP(C90,$D$7)</f>
        <v>EUR</v>
      </c>
      <c r="E90" s="43" t="s">
        <v>663</v>
      </c>
      <c r="F90" s="66">
        <f>_xll.BDP(C90,$F$7)</f>
        <v>19.73</v>
      </c>
      <c r="G90" s="66">
        <f>_xll.BDP(C90,$G$7)</f>
        <v>20.2</v>
      </c>
      <c r="H90" s="67">
        <f>IF(OR(G90="#N/A N/A",F90="#N/A N/A"),0,  G90 - F90)</f>
        <v>0.46999999999999886</v>
      </c>
      <c r="I90" s="75">
        <f>IF(OR(F90=0,F90="#N/A N/A"),0,H90 / F90*100)</f>
        <v>2.382159148504809</v>
      </c>
      <c r="J90" s="25">
        <v>0</v>
      </c>
      <c r="K90" s="48" t="str">
        <f>CONCATENATE(C791,D90, " Curncy")</f>
        <v>EUREUR Curncy</v>
      </c>
      <c r="L90" s="48">
        <f>IF(D90 = C791,1,_xll.BDP(K90,$L$7))</f>
        <v>1</v>
      </c>
      <c r="M90" s="68">
        <f>IF(D90 = C791,1,_xll.BDP(K90,$M$7)*L90)</f>
        <v>1</v>
      </c>
      <c r="N90" s="69">
        <f>H90*J90*T90/M90</f>
        <v>0</v>
      </c>
      <c r="O90" s="78">
        <f>N90 / Y791</f>
        <v>0</v>
      </c>
      <c r="P90" s="69">
        <f>G90*J90*T90/M90</f>
        <v>0</v>
      </c>
      <c r="Q90" s="10">
        <f>P90 / Y791*100</f>
        <v>0</v>
      </c>
      <c r="R90" s="81">
        <f>IF(Q90&lt;0,Q90,0)</f>
        <v>0</v>
      </c>
      <c r="S90" s="152">
        <f>IF(Q90&gt;0,Q90,0)</f>
        <v>0</v>
      </c>
      <c r="T90" s="33">
        <f>IF(EXACT(D90,UPPER(D90)),1,0.01)/V90</f>
        <v>1</v>
      </c>
      <c r="U90" s="43">
        <v>0</v>
      </c>
      <c r="V90" s="43">
        <v>1</v>
      </c>
      <c r="W90" s="143">
        <f>IF(AND(Q90&lt;0,O90&gt;0),O90,0)</f>
        <v>0</v>
      </c>
      <c r="X90" s="143">
        <f>IF(AND(Q90&gt;0,O90&gt;0),O90,0)</f>
        <v>0</v>
      </c>
      <c r="Y90" s="194"/>
      <c r="Z90" s="176">
        <f>_xll.BDH(C90,$Z$7,$D$1,$D$1)</f>
        <v>19.59</v>
      </c>
      <c r="AA90" s="174">
        <f>IF(OR(F90="#N/A N/A",Z90="#N/A N/A"),0,  F90 - Z90)</f>
        <v>0.14000000000000057</v>
      </c>
      <c r="AB90" s="162">
        <f>IF(OR(Z90=0,Z90="#N/A N/A"),0,AA90 / Z90*100)</f>
        <v>0.71465033180194271</v>
      </c>
      <c r="AC90" s="161">
        <v>0</v>
      </c>
      <c r="AD90" s="163">
        <f>IF(D90 = C791,1,_xll.BDP(K90,$AD$7)*L90)</f>
        <v>1</v>
      </c>
      <c r="AE90" s="186">
        <f>AA90*AC90*T90/AD90 / AF791</f>
        <v>0</v>
      </c>
      <c r="AF90" s="197"/>
      <c r="AG90" s="188"/>
      <c r="AH90" s="170"/>
    </row>
    <row r="91" spans="2:34" s="43" customFormat="1" ht="12" customHeight="1" x14ac:dyDescent="0.2">
      <c r="B91" s="48">
        <v>3110</v>
      </c>
      <c r="C91" s="140" t="s">
        <v>625</v>
      </c>
      <c r="D91" s="43" t="str">
        <f>_xll.BDP(C91,$D$7)</f>
        <v>EUR</v>
      </c>
      <c r="E91" s="43" t="s">
        <v>664</v>
      </c>
      <c r="F91" s="66">
        <f>_xll.BDP(C91,$F$7)</f>
        <v>13.62</v>
      </c>
      <c r="G91" s="66">
        <f>_xll.BDP(C91,$G$7)</f>
        <v>13.595000000000001</v>
      </c>
      <c r="H91" s="67">
        <f>IF(OR(G91="#N/A N/A",F91="#N/A N/A"),0,  G91 - F91)</f>
        <v>-2.4999999999998579E-2</v>
      </c>
      <c r="I91" s="75">
        <f>IF(OR(F91=0,F91="#N/A N/A"),0,H91 / F91*100)</f>
        <v>-0.18355359765050352</v>
      </c>
      <c r="J91" s="25">
        <v>0</v>
      </c>
      <c r="K91" s="48" t="str">
        <f>CONCATENATE(C791,D91, " Curncy")</f>
        <v>EUREUR Curncy</v>
      </c>
      <c r="L91" s="48">
        <f>IF(D91 = C791,1,_xll.BDP(K91,$L$7))</f>
        <v>1</v>
      </c>
      <c r="M91" s="68">
        <f>IF(D91 = C791,1,_xll.BDP(K91,$M$7)*L91)</f>
        <v>1</v>
      </c>
      <c r="N91" s="69">
        <f>H91*J91*T91/M91</f>
        <v>0</v>
      </c>
      <c r="O91" s="78">
        <f>N91 / Y791</f>
        <v>0</v>
      </c>
      <c r="P91" s="69">
        <f>G91*J91*T91/M91</f>
        <v>0</v>
      </c>
      <c r="Q91" s="10">
        <f>P91 / Y791*100</f>
        <v>0</v>
      </c>
      <c r="R91" s="81">
        <f>IF(Q91&lt;0,Q91,0)</f>
        <v>0</v>
      </c>
      <c r="S91" s="152">
        <f>IF(Q91&gt;0,Q91,0)</f>
        <v>0</v>
      </c>
      <c r="T91" s="33">
        <f>IF(EXACT(D91,UPPER(D91)),1,0.01)/V91</f>
        <v>1</v>
      </c>
      <c r="U91" s="43">
        <v>0</v>
      </c>
      <c r="V91" s="43">
        <v>1</v>
      </c>
      <c r="W91" s="143">
        <f>IF(AND(Q91&lt;0,O91&gt;0),O91,0)</f>
        <v>0</v>
      </c>
      <c r="X91" s="143">
        <f>IF(AND(Q91&gt;0,O91&gt;0),O91,0)</f>
        <v>0</v>
      </c>
      <c r="Y91" s="194"/>
      <c r="Z91" s="176">
        <f>_xll.BDH(C91,$Z$7,$D$1,$D$1)</f>
        <v>13.734999999999999</v>
      </c>
      <c r="AA91" s="174">
        <f>IF(OR(F91="#N/A N/A",Z91="#N/A N/A"),0,  F91 - Z91)</f>
        <v>-0.11500000000000021</v>
      </c>
      <c r="AB91" s="162">
        <f>IF(OR(Z91=0,Z91="#N/A N/A"),0,AA91 / Z91*100)</f>
        <v>-0.83727702948671445</v>
      </c>
      <c r="AC91" s="161">
        <v>0</v>
      </c>
      <c r="AD91" s="163">
        <f>IF(D91 = C791,1,_xll.BDP(K91,$AD$7)*L91)</f>
        <v>1</v>
      </c>
      <c r="AE91" s="186">
        <f>AA91*AC91*T91/AD91 / AF791</f>
        <v>0</v>
      </c>
      <c r="AF91" s="197"/>
      <c r="AG91" s="188"/>
      <c r="AH91" s="170"/>
    </row>
    <row r="92" spans="2:34" s="43" customFormat="1" ht="12" customHeight="1" x14ac:dyDescent="0.2">
      <c r="B92" s="48">
        <v>1593</v>
      </c>
      <c r="C92" s="140" t="s">
        <v>626</v>
      </c>
      <c r="D92" s="43" t="str">
        <f>_xll.BDP(C92,$D$7)</f>
        <v>EUR</v>
      </c>
      <c r="E92" s="43" t="s">
        <v>665</v>
      </c>
      <c r="F92" s="66">
        <f>_xll.BDP(C92,$F$7)</f>
        <v>65.23</v>
      </c>
      <c r="G92" s="66">
        <f>_xll.BDP(C92,$G$7)</f>
        <v>66.650000000000006</v>
      </c>
      <c r="H92" s="67">
        <f>IF(OR(G92="#N/A N/A",F92="#N/A N/A"),0,  G92 - F92)</f>
        <v>1.4200000000000017</v>
      </c>
      <c r="I92" s="75">
        <f>IF(OR(F92=0,F92="#N/A N/A"),0,H92 / F92*100)</f>
        <v>2.1769124635903752</v>
      </c>
      <c r="J92" s="25">
        <v>0</v>
      </c>
      <c r="K92" s="48" t="str">
        <f>CONCATENATE(C791,D92, " Curncy")</f>
        <v>EUREUR Curncy</v>
      </c>
      <c r="L92" s="48">
        <f>IF(D92 = C791,1,_xll.BDP(K92,$L$7))</f>
        <v>1</v>
      </c>
      <c r="M92" s="68">
        <f>IF(D92 = C791,1,_xll.BDP(K92,$M$7)*L92)</f>
        <v>1</v>
      </c>
      <c r="N92" s="69">
        <f>H92*J92*T92/M92</f>
        <v>0</v>
      </c>
      <c r="O92" s="78">
        <f>N92 / Y791</f>
        <v>0</v>
      </c>
      <c r="P92" s="69">
        <f>G92*J92*T92/M92</f>
        <v>0</v>
      </c>
      <c r="Q92" s="10">
        <f>P92 / Y791*100</f>
        <v>0</v>
      </c>
      <c r="R92" s="81">
        <f>IF(Q92&lt;0,Q92,0)</f>
        <v>0</v>
      </c>
      <c r="S92" s="152">
        <f>IF(Q92&gt;0,Q92,0)</f>
        <v>0</v>
      </c>
      <c r="T92" s="33">
        <f>IF(EXACT(D92,UPPER(D92)),1,0.01)/V92</f>
        <v>1</v>
      </c>
      <c r="U92" s="43">
        <v>0</v>
      </c>
      <c r="V92" s="43">
        <v>1</v>
      </c>
      <c r="W92" s="143">
        <f>IF(AND(Q92&lt;0,O92&gt;0),O92,0)</f>
        <v>0</v>
      </c>
      <c r="X92" s="143">
        <f>IF(AND(Q92&gt;0,O92&gt;0),O92,0)</f>
        <v>0</v>
      </c>
      <c r="Y92" s="194"/>
      <c r="Z92" s="176">
        <f>_xll.BDH(C92,$Z$7,$D$1,$D$1)</f>
        <v>64.58</v>
      </c>
      <c r="AA92" s="174">
        <f>IF(OR(F92="#N/A N/A",Z92="#N/A N/A"),0,  F92 - Z92)</f>
        <v>0.65000000000000568</v>
      </c>
      <c r="AB92" s="162">
        <f>IF(OR(Z92=0,Z92="#N/A N/A"),0,AA92 / Z92*100)</f>
        <v>1.0065035614741493</v>
      </c>
      <c r="AC92" s="161">
        <v>0</v>
      </c>
      <c r="AD92" s="163">
        <f>IF(D92 = C791,1,_xll.BDP(K92,$AD$7)*L92)</f>
        <v>1</v>
      </c>
      <c r="AE92" s="186">
        <f>AA92*AC92*T92/AD92 / AF791</f>
        <v>0</v>
      </c>
      <c r="AF92" s="197"/>
      <c r="AG92" s="188"/>
      <c r="AH92" s="170"/>
    </row>
    <row r="93" spans="2:34" s="43" customFormat="1" ht="12" customHeight="1" x14ac:dyDescent="0.2">
      <c r="B93" s="48">
        <v>19900</v>
      </c>
      <c r="C93" s="140" t="s">
        <v>627</v>
      </c>
      <c r="D93" s="43" t="str">
        <f>_xll.BDP(C93,$D$7)</f>
        <v>EUR</v>
      </c>
      <c r="E93" s="43" t="s">
        <v>666</v>
      </c>
      <c r="F93" s="66">
        <f>_xll.BDP(C93,$F$7)</f>
        <v>107</v>
      </c>
      <c r="G93" s="66">
        <f>_xll.BDP(C93,$G$7)</f>
        <v>108</v>
      </c>
      <c r="H93" s="67">
        <f>IF(OR(G93="#N/A N/A",F93="#N/A N/A"),0,  G93 - F93)</f>
        <v>1</v>
      </c>
      <c r="I93" s="75">
        <f>IF(OR(F93=0,F93="#N/A N/A"),0,H93 / F93*100)</f>
        <v>0.93457943925233633</v>
      </c>
      <c r="J93" s="25">
        <v>0</v>
      </c>
      <c r="K93" s="48" t="str">
        <f>CONCATENATE(C791,D93, " Curncy")</f>
        <v>EUREUR Curncy</v>
      </c>
      <c r="L93" s="48">
        <f>IF(D93 = C791,1,_xll.BDP(K93,$L$7))</f>
        <v>1</v>
      </c>
      <c r="M93" s="68">
        <f>IF(D93 = C791,1,_xll.BDP(K93,$M$7)*L93)</f>
        <v>1</v>
      </c>
      <c r="N93" s="69">
        <f>H93*J93*T93/M93</f>
        <v>0</v>
      </c>
      <c r="O93" s="78">
        <f>N93 / Y791</f>
        <v>0</v>
      </c>
      <c r="P93" s="69">
        <f>G93*J93*T93/M93</f>
        <v>0</v>
      </c>
      <c r="Q93" s="10">
        <f>P93 / Y791*100</f>
        <v>0</v>
      </c>
      <c r="R93" s="81">
        <f>IF(Q93&lt;0,Q93,0)</f>
        <v>0</v>
      </c>
      <c r="S93" s="152">
        <f>IF(Q93&gt;0,Q93,0)</f>
        <v>0</v>
      </c>
      <c r="T93" s="33">
        <f>IF(EXACT(D93,UPPER(D93)),1,0.01)/V93</f>
        <v>1</v>
      </c>
      <c r="U93" s="43">
        <v>0</v>
      </c>
      <c r="V93" s="43">
        <v>1</v>
      </c>
      <c r="W93" s="143">
        <f>IF(AND(Q93&lt;0,O93&gt;0),O93,0)</f>
        <v>0</v>
      </c>
      <c r="X93" s="143">
        <f>IF(AND(Q93&gt;0,O93&gt;0),O93,0)</f>
        <v>0</v>
      </c>
      <c r="Y93" s="194"/>
      <c r="Z93" s="176">
        <f>_xll.BDH(C93,$Z$7,$D$1,$D$1)</f>
        <v>105.7</v>
      </c>
      <c r="AA93" s="174">
        <f>IF(OR(F93="#N/A N/A",Z93="#N/A N/A"),0,  F93 - Z93)</f>
        <v>1.2999999999999972</v>
      </c>
      <c r="AB93" s="162">
        <f>IF(OR(Z93=0,Z93="#N/A N/A"),0,AA93 / Z93*100)</f>
        <v>1.2298959318826841</v>
      </c>
      <c r="AC93" s="161">
        <v>0</v>
      </c>
      <c r="AD93" s="163">
        <f>IF(D93 = C791,1,_xll.BDP(K93,$AD$7)*L93)</f>
        <v>1</v>
      </c>
      <c r="AE93" s="186">
        <f>AA93*AC93*T93/AD93 / AF791</f>
        <v>0</v>
      </c>
      <c r="AF93" s="197"/>
      <c r="AG93" s="188"/>
      <c r="AH93" s="170"/>
    </row>
    <row r="94" spans="2:34" s="43" customFormat="1" x14ac:dyDescent="0.2">
      <c r="B94" s="48">
        <v>4275</v>
      </c>
      <c r="C94" s="140" t="s">
        <v>217</v>
      </c>
      <c r="D94" s="43" t="str">
        <f>_xll.BDP(C94,$D$7)</f>
        <v>EUR</v>
      </c>
      <c r="E94" s="43" t="s">
        <v>451</v>
      </c>
      <c r="F94" s="66">
        <f>_xll.BDP(C94,$F$7)</f>
        <v>28.58</v>
      </c>
      <c r="G94" s="66">
        <f>_xll.BDP(C94,$G$7)</f>
        <v>28.86</v>
      </c>
      <c r="H94" s="67">
        <f>IF(OR(G94="#N/A N/A",F94="#N/A N/A"),0,  G94 - F94)</f>
        <v>0.28000000000000114</v>
      </c>
      <c r="I94" s="75">
        <f>IF(OR(F94=0,F94="#N/A N/A"),0,H94 / F94*100)</f>
        <v>0.97970608817355198</v>
      </c>
      <c r="J94" s="25">
        <v>-67200</v>
      </c>
      <c r="K94" s="48" t="str">
        <f>CONCATENATE(C791,D94, " Curncy")</f>
        <v>EUREUR Curncy</v>
      </c>
      <c r="L94" s="48">
        <f>IF(D94 = C791,1,_xll.BDP(K94,$L$7))</f>
        <v>1</v>
      </c>
      <c r="M94" s="68">
        <f>IF(D94 = C791,1,_xll.BDP(K94,$M$7)*L94)</f>
        <v>1</v>
      </c>
      <c r="N94" s="69">
        <f>H94*J94*T94/M94</f>
        <v>-18816.000000000076</v>
      </c>
      <c r="O94" s="78">
        <f>N94 / Y791</f>
        <v>-1.1183878951681447E-4</v>
      </c>
      <c r="P94" s="69">
        <f>G94*J94*T94/M94</f>
        <v>-1939392</v>
      </c>
      <c r="Q94" s="10">
        <f>P94 / Y791*100</f>
        <v>-1.1527383805197331</v>
      </c>
      <c r="R94" s="81">
        <f>IF(Q94&lt;0,Q94,0)</f>
        <v>-1.1527383805197331</v>
      </c>
      <c r="S94" s="152">
        <f>IF(Q94&gt;0,Q94,0)</f>
        <v>0</v>
      </c>
      <c r="T94" s="33">
        <f>IF(EXACT(D94,UPPER(D94)),1,0.01)/V94</f>
        <v>1</v>
      </c>
      <c r="U94" s="43">
        <v>0</v>
      </c>
      <c r="V94" s="43">
        <v>1</v>
      </c>
      <c r="W94" s="143">
        <f>IF(AND(Q94&lt;0,O94&gt;0),O94,0)</f>
        <v>0</v>
      </c>
      <c r="X94" s="143">
        <f>IF(AND(Q94&gt;0,O94&gt;0),O94,0)</f>
        <v>0</v>
      </c>
      <c r="Y94" s="194"/>
      <c r="Z94" s="176">
        <f>_xll.BDH(C94,$Z$7,$D$1,$D$1)</f>
        <v>28.31</v>
      </c>
      <c r="AA94" s="174">
        <f>IF(OR(F94="#N/A N/A",Z94="#N/A N/A"),0,  F94 - Z94)</f>
        <v>0.26999999999999957</v>
      </c>
      <c r="AB94" s="162">
        <f>IF(OR(Z94=0,Z94="#N/A N/A"),0,AA94 / Z94*100)</f>
        <v>0.95372659837513096</v>
      </c>
      <c r="AC94" s="161">
        <v>-67200</v>
      </c>
      <c r="AD94" s="163">
        <f>IF(D94 = C791,1,_xll.BDP(K94,$AD$7)*L94)</f>
        <v>1</v>
      </c>
      <c r="AE94" s="186">
        <f>AA94*AC94*T94/AD94 / AF791</f>
        <v>-1.0663651002903277E-4</v>
      </c>
      <c r="AF94" s="197"/>
      <c r="AG94" s="188"/>
      <c r="AH94" s="170"/>
    </row>
    <row r="95" spans="2:34" s="43" customFormat="1" x14ac:dyDescent="0.2">
      <c r="B95" s="48">
        <v>3987</v>
      </c>
      <c r="C95" s="140" t="s">
        <v>215</v>
      </c>
      <c r="D95" s="43" t="str">
        <f>_xll.BDP(C95,$D$7)</f>
        <v>EUR</v>
      </c>
      <c r="E95" s="43" t="s">
        <v>450</v>
      </c>
      <c r="F95" s="66">
        <f>_xll.BDP(C95,$F$7)</f>
        <v>111.4</v>
      </c>
      <c r="G95" s="66">
        <f>_xll.BDP(C95,$G$7)</f>
        <v>112.4</v>
      </c>
      <c r="H95" s="67">
        <f>IF(OR(G95="#N/A N/A",F95="#N/A N/A"),0,  G95 - F95)</f>
        <v>1</v>
      </c>
      <c r="I95" s="75">
        <f>IF(OR(F95=0,F95="#N/A N/A"),0,H95 / F95*100)</f>
        <v>0.89766606822262118</v>
      </c>
      <c r="J95" s="25">
        <v>-3300</v>
      </c>
      <c r="K95" s="48" t="str">
        <f>CONCATENATE(C791,D95, " Curncy")</f>
        <v>EUREUR Curncy</v>
      </c>
      <c r="L95" s="48">
        <f>IF(D95 = C791,1,_xll.BDP(K95,$L$7))</f>
        <v>1</v>
      </c>
      <c r="M95" s="68">
        <f>IF(D95 = C791,1,_xll.BDP(K95,$M$7)*L95)</f>
        <v>1</v>
      </c>
      <c r="N95" s="69">
        <f>H95*J95*T95/M95</f>
        <v>-3300</v>
      </c>
      <c r="O95" s="78">
        <f>N95 / Y791</f>
        <v>-1.9614583620614705E-5</v>
      </c>
      <c r="P95" s="69">
        <f>G95*J95*T95/M95</f>
        <v>-370920</v>
      </c>
      <c r="Q95" s="10">
        <f>P95 / Y791*100</f>
        <v>-0.22046791989570927</v>
      </c>
      <c r="R95" s="81">
        <f>IF(Q95&lt;0,Q95,0)</f>
        <v>-0.22046791989570927</v>
      </c>
      <c r="S95" s="152">
        <f>IF(Q95&gt;0,Q95,0)</f>
        <v>0</v>
      </c>
      <c r="T95" s="33">
        <f>IF(EXACT(D95,UPPER(D95)),1,0.01)/V95</f>
        <v>1</v>
      </c>
      <c r="U95" s="43">
        <v>0</v>
      </c>
      <c r="V95" s="43">
        <v>1</v>
      </c>
      <c r="W95" s="143">
        <f>IF(AND(Q95&lt;0,O95&gt;0),O95,0)</f>
        <v>0</v>
      </c>
      <c r="X95" s="143">
        <f>IF(AND(Q95&gt;0,O95&gt;0),O95,0)</f>
        <v>0</v>
      </c>
      <c r="Y95" s="194"/>
      <c r="Z95" s="176">
        <f>_xll.BDH(C95,$Z$7,$D$1,$D$1)</f>
        <v>111.15</v>
      </c>
      <c r="AA95" s="174">
        <f>IF(OR(F95="#N/A N/A",Z95="#N/A N/A"),0,  F95 - Z95)</f>
        <v>0.25</v>
      </c>
      <c r="AB95" s="162">
        <f>IF(OR(Z95=0,Z95="#N/A N/A"),0,AA95 / Z95*100)</f>
        <v>0.22492127755285649</v>
      </c>
      <c r="AC95" s="161">
        <v>-3300</v>
      </c>
      <c r="AD95" s="163">
        <f>IF(D95 = C791,1,_xll.BDP(K95,$AD$7)*L95)</f>
        <v>1</v>
      </c>
      <c r="AE95" s="186">
        <f>AA95*AC95*T95/AD95 / AF791</f>
        <v>-4.8487169738730253E-6</v>
      </c>
      <c r="AF95" s="197"/>
      <c r="AG95" s="188"/>
      <c r="AH95" s="170"/>
    </row>
    <row r="96" spans="2:34" s="43" customFormat="1" x14ac:dyDescent="0.2">
      <c r="B96" s="48">
        <v>23543</v>
      </c>
      <c r="C96" s="140" t="s">
        <v>214</v>
      </c>
      <c r="D96" s="43" t="str">
        <f>_xll.BDP(C96,$D$7)</f>
        <v>EUR</v>
      </c>
      <c r="E96" s="43" t="s">
        <v>449</v>
      </c>
      <c r="F96" s="66">
        <f>_xll.BDP(C96,$F$7)</f>
        <v>489</v>
      </c>
      <c r="G96" s="66">
        <f>_xll.BDP(C96,$G$7)</f>
        <v>497</v>
      </c>
      <c r="H96" s="67">
        <f>IF(OR(G96="#N/A N/A",F96="#N/A N/A"),0,  G96 - F96)</f>
        <v>8</v>
      </c>
      <c r="I96" s="75">
        <f>IF(OR(F96=0,F96="#N/A N/A"),0,H96 / F96*100)</f>
        <v>1.6359918200409</v>
      </c>
      <c r="J96" s="25">
        <v>-1133</v>
      </c>
      <c r="K96" s="48" t="str">
        <f>CONCATENATE(C791,D96, " Curncy")</f>
        <v>EUREUR Curncy</v>
      </c>
      <c r="L96" s="48">
        <f>IF(D96 = C791,1,_xll.BDP(K96,$L$7))</f>
        <v>1</v>
      </c>
      <c r="M96" s="68">
        <f>IF(D96 = C791,1,_xll.BDP(K96,$M$7)*L96)</f>
        <v>1</v>
      </c>
      <c r="N96" s="69">
        <f>H96*J96*T96/M96</f>
        <v>-9064</v>
      </c>
      <c r="O96" s="78">
        <f>N96 / Y791</f>
        <v>-5.3874723011288385E-5</v>
      </c>
      <c r="P96" s="69">
        <f>G96*J96*T96/M96</f>
        <v>-563101</v>
      </c>
      <c r="Q96" s="10">
        <f>P96 / Y791*100</f>
        <v>-0.33469671670762907</v>
      </c>
      <c r="R96" s="81">
        <f>IF(Q96&lt;0,Q96,0)</f>
        <v>-0.33469671670762907</v>
      </c>
      <c r="S96" s="152">
        <f>IF(Q96&gt;0,Q96,0)</f>
        <v>0</v>
      </c>
      <c r="T96" s="33">
        <f>IF(EXACT(D96,UPPER(D96)),1,0.01)/V96</f>
        <v>1</v>
      </c>
      <c r="U96" s="43">
        <v>0</v>
      </c>
      <c r="V96" s="43">
        <v>1</v>
      </c>
      <c r="W96" s="143">
        <f>IF(AND(Q96&lt;0,O96&gt;0),O96,0)</f>
        <v>0</v>
      </c>
      <c r="X96" s="143">
        <f>IF(AND(Q96&gt;0,O96&gt;0),O96,0)</f>
        <v>0</v>
      </c>
      <c r="Y96" s="194"/>
      <c r="Z96" s="176">
        <f>_xll.BDH(C96,$Z$7,$D$1,$D$1)</f>
        <v>491.4</v>
      </c>
      <c r="AA96" s="174">
        <f>IF(OR(F96="#N/A N/A",Z96="#N/A N/A"),0,  F96 - Z96)</f>
        <v>-2.3999999999999773</v>
      </c>
      <c r="AB96" s="162">
        <f>IF(OR(Z96=0,Z96="#N/A N/A"),0,AA96 / Z96*100)</f>
        <v>-0.48840048840048378</v>
      </c>
      <c r="AC96" s="161">
        <v>-1133</v>
      </c>
      <c r="AD96" s="163">
        <f>IF(D96 = C791,1,_xll.BDP(K96,$AD$7)*L96)</f>
        <v>1</v>
      </c>
      <c r="AE96" s="186">
        <f>AA96*AC96*T96/AD96 / AF791</f>
        <v>1.5981371145885342E-5</v>
      </c>
      <c r="AF96" s="197"/>
      <c r="AG96" s="188"/>
      <c r="AH96" s="170"/>
    </row>
    <row r="97" spans="2:34" s="43" customFormat="1" ht="12" customHeight="1" x14ac:dyDescent="0.2">
      <c r="B97" s="48">
        <v>6870</v>
      </c>
      <c r="C97" s="140" t="s">
        <v>628</v>
      </c>
      <c r="D97" s="43" t="str">
        <f>_xll.BDP(C97,$D$7)</f>
        <v>EUR</v>
      </c>
      <c r="E97" s="43" t="s">
        <v>667</v>
      </c>
      <c r="F97" s="66">
        <f>_xll.BDP(C97,$F$7)</f>
        <v>59.4</v>
      </c>
      <c r="G97" s="66">
        <f>_xll.BDP(C97,$G$7)</f>
        <v>59.55</v>
      </c>
      <c r="H97" s="67">
        <f>IF(OR(G97="#N/A N/A",F97="#N/A N/A"),0,  G97 - F97)</f>
        <v>0.14999999999999858</v>
      </c>
      <c r="I97" s="75">
        <f>IF(OR(F97=0,F97="#N/A N/A"),0,H97 / F97*100)</f>
        <v>0.2525252525252501</v>
      </c>
      <c r="J97" s="25">
        <v>0</v>
      </c>
      <c r="K97" s="48" t="str">
        <f>CONCATENATE(C791,D97, " Curncy")</f>
        <v>EUREUR Curncy</v>
      </c>
      <c r="L97" s="48">
        <f>IF(D97 = C791,1,_xll.BDP(K97,$L$7))</f>
        <v>1</v>
      </c>
      <c r="M97" s="68">
        <f>IF(D97 = C791,1,_xll.BDP(K97,$M$7)*L97)</f>
        <v>1</v>
      </c>
      <c r="N97" s="69">
        <f>H97*J97*T97/M97</f>
        <v>0</v>
      </c>
      <c r="O97" s="78">
        <f>N97 / Y791</f>
        <v>0</v>
      </c>
      <c r="P97" s="69">
        <f>G97*J97*T97/M97</f>
        <v>0</v>
      </c>
      <c r="Q97" s="10">
        <f>P97 / Y791*100</f>
        <v>0</v>
      </c>
      <c r="R97" s="81">
        <f>IF(Q97&lt;0,Q97,0)</f>
        <v>0</v>
      </c>
      <c r="S97" s="152">
        <f>IF(Q97&gt;0,Q97,0)</f>
        <v>0</v>
      </c>
      <c r="T97" s="33">
        <f>IF(EXACT(D97,UPPER(D97)),1,0.01)/V97</f>
        <v>1</v>
      </c>
      <c r="U97" s="43">
        <v>0</v>
      </c>
      <c r="V97" s="43">
        <v>1</v>
      </c>
      <c r="W97" s="143">
        <f>IF(AND(Q97&lt;0,O97&gt;0),O97,0)</f>
        <v>0</v>
      </c>
      <c r="X97" s="143">
        <f>IF(AND(Q97&gt;0,O97&gt;0),O97,0)</f>
        <v>0</v>
      </c>
      <c r="Y97" s="194"/>
      <c r="Z97" s="176">
        <f>_xll.BDH(C97,$Z$7,$D$1,$D$1)</f>
        <v>58.3</v>
      </c>
      <c r="AA97" s="174">
        <f>IF(OR(F97="#N/A N/A",Z97="#N/A N/A"),0,  F97 - Z97)</f>
        <v>1.1000000000000014</v>
      </c>
      <c r="AB97" s="162">
        <f>IF(OR(Z97=0,Z97="#N/A N/A"),0,AA97 / Z97*100)</f>
        <v>1.8867924528301909</v>
      </c>
      <c r="AC97" s="161">
        <v>0</v>
      </c>
      <c r="AD97" s="163">
        <f>IF(D97 = C791,1,_xll.BDP(K97,$AD$7)*L97)</f>
        <v>1</v>
      </c>
      <c r="AE97" s="186">
        <f>AA97*AC97*T97/AD97 / AF791</f>
        <v>0</v>
      </c>
      <c r="AF97" s="197"/>
      <c r="AG97" s="188"/>
      <c r="AH97" s="170"/>
    </row>
    <row r="98" spans="2:34" s="43" customFormat="1" ht="12" customHeight="1" x14ac:dyDescent="0.2">
      <c r="B98" s="48">
        <v>1695</v>
      </c>
      <c r="C98" s="140" t="s">
        <v>629</v>
      </c>
      <c r="D98" s="43" t="str">
        <f>_xll.BDP(C98,$D$7)</f>
        <v>EUR</v>
      </c>
      <c r="E98" s="43" t="s">
        <v>668</v>
      </c>
      <c r="F98" s="66" t="str">
        <f>_xll.BDP(C98,$F$7)</f>
        <v>#N/A N/A</v>
      </c>
      <c r="G98" s="66">
        <f>_xll.BDP(C98,$G$7)</f>
        <v>565</v>
      </c>
      <c r="H98" s="67">
        <f>IF(OR(G98="#N/A N/A",F98="#N/A N/A"),0,  G98 - F98)</f>
        <v>0</v>
      </c>
      <c r="I98" s="75">
        <f>IF(OR(F98=0,F98="#N/A N/A"),0,H98 / F98*100)</f>
        <v>0</v>
      </c>
      <c r="J98" s="25">
        <v>0</v>
      </c>
      <c r="K98" s="48" t="str">
        <f>CONCATENATE(C791,D98, " Curncy")</f>
        <v>EUREUR Curncy</v>
      </c>
      <c r="L98" s="48">
        <f>IF(D98 = C791,1,_xll.BDP(K98,$L$7))</f>
        <v>1</v>
      </c>
      <c r="M98" s="68">
        <f>IF(D98 = C791,1,_xll.BDP(K98,$M$7)*L98)</f>
        <v>1</v>
      </c>
      <c r="N98" s="69">
        <f>H98*J98*T98/M98</f>
        <v>0</v>
      </c>
      <c r="O98" s="78">
        <f>N98 / Y791</f>
        <v>0</v>
      </c>
      <c r="P98" s="69">
        <f>G98*J98*T98/M98</f>
        <v>0</v>
      </c>
      <c r="Q98" s="10">
        <f>P98 / Y791*100</f>
        <v>0</v>
      </c>
      <c r="R98" s="81">
        <f>IF(Q98&lt;0,Q98,0)</f>
        <v>0</v>
      </c>
      <c r="S98" s="152">
        <f>IF(Q98&gt;0,Q98,0)</f>
        <v>0</v>
      </c>
      <c r="T98" s="33">
        <f>IF(EXACT(D98,UPPER(D98)),1,0.01)/V98</f>
        <v>1</v>
      </c>
      <c r="U98" s="43">
        <v>0</v>
      </c>
      <c r="V98" s="43">
        <v>1</v>
      </c>
      <c r="W98" s="143">
        <f>IF(AND(Q98&lt;0,O98&gt;0),O98,0)</f>
        <v>0</v>
      </c>
      <c r="X98" s="143">
        <f>IF(AND(Q98&gt;0,O98&gt;0),O98,0)</f>
        <v>0</v>
      </c>
      <c r="Y98" s="194"/>
      <c r="Z98" s="176">
        <f>_xll.BDH(C98,$Z$7,$D$1,$D$1)</f>
        <v>500</v>
      </c>
      <c r="AA98" s="174">
        <f>IF(OR(F98="#N/A N/A",Z98="#N/A N/A"),0,  F98 - Z98)</f>
        <v>0</v>
      </c>
      <c r="AB98" s="162">
        <f>IF(OR(Z98=0,Z98="#N/A N/A"),0,AA98 / Z98*100)</f>
        <v>0</v>
      </c>
      <c r="AC98" s="161">
        <v>0</v>
      </c>
      <c r="AD98" s="163">
        <f>IF(D98 = C791,1,_xll.BDP(K98,$AD$7)*L98)</f>
        <v>1</v>
      </c>
      <c r="AE98" s="186">
        <f>AA98*AC98*T98/AD98 / AF791</f>
        <v>0</v>
      </c>
      <c r="AF98" s="197"/>
      <c r="AG98" s="188"/>
      <c r="AH98" s="170"/>
    </row>
    <row r="99" spans="2:34" s="43" customFormat="1" x14ac:dyDescent="0.2">
      <c r="B99" s="48">
        <v>21079</v>
      </c>
      <c r="C99" s="140" t="s">
        <v>213</v>
      </c>
      <c r="D99" s="43" t="str">
        <f>_xll.BDP(C99,$D$7)</f>
        <v>EUR</v>
      </c>
      <c r="E99" s="43" t="s">
        <v>448</v>
      </c>
      <c r="F99" s="66">
        <f>_xll.BDP(C99,$F$7)</f>
        <v>441.1</v>
      </c>
      <c r="G99" s="66">
        <f>_xll.BDP(C99,$G$7)</f>
        <v>441.7</v>
      </c>
      <c r="H99" s="67">
        <f>IF(OR(G99="#N/A N/A",F99="#N/A N/A"),0,  G99 - F99)</f>
        <v>0.59999999999996589</v>
      </c>
      <c r="I99" s="75">
        <f>IF(OR(F99=0,F99="#N/A N/A"),0,H99 / F99*100)</f>
        <v>0.1360235774200784</v>
      </c>
      <c r="J99" s="25">
        <v>-1850</v>
      </c>
      <c r="K99" s="48" t="str">
        <f>CONCATENATE(C791,D99, " Curncy")</f>
        <v>EUREUR Curncy</v>
      </c>
      <c r="L99" s="48">
        <f>IF(D99 = C791,1,_xll.BDP(K99,$L$7))</f>
        <v>1</v>
      </c>
      <c r="M99" s="68">
        <f>IF(D99 = C791,1,_xll.BDP(K99,$M$7)*L99)</f>
        <v>1</v>
      </c>
      <c r="N99" s="69">
        <f>H99*J99*T99/M99</f>
        <v>-1109.9999999999368</v>
      </c>
      <c r="O99" s="78">
        <f>N99 / Y791</f>
        <v>-6.5976326723882063E-6</v>
      </c>
      <c r="P99" s="69">
        <f>G99*J99*T99/M99</f>
        <v>-817145</v>
      </c>
      <c r="Q99" s="10">
        <f>P99 / Y791*100</f>
        <v>-0.48569572523233945</v>
      </c>
      <c r="R99" s="81">
        <f>IF(Q99&lt;0,Q99,0)</f>
        <v>-0.48569572523233945</v>
      </c>
      <c r="S99" s="152">
        <f>IF(Q99&gt;0,Q99,0)</f>
        <v>0</v>
      </c>
      <c r="T99" s="33">
        <f>IF(EXACT(D99,UPPER(D99)),1,0.01)/V99</f>
        <v>1</v>
      </c>
      <c r="U99" s="43">
        <v>0</v>
      </c>
      <c r="V99" s="43">
        <v>1</v>
      </c>
      <c r="W99" s="143">
        <f>IF(AND(Q99&lt;0,O99&gt;0),O99,0)</f>
        <v>0</v>
      </c>
      <c r="X99" s="143">
        <f>IF(AND(Q99&gt;0,O99&gt;0),O99,0)</f>
        <v>0</v>
      </c>
      <c r="Y99" s="194"/>
      <c r="Z99" s="176">
        <f>_xll.BDH(C99,$Z$7,$D$1,$D$1)</f>
        <v>442.7</v>
      </c>
      <c r="AA99" s="174">
        <f>IF(OR(F99="#N/A N/A",Z99="#N/A N/A"),0,  F99 - Z99)</f>
        <v>-1.5999999999999659</v>
      </c>
      <c r="AB99" s="162">
        <f>IF(OR(Z99=0,Z99="#N/A N/A"),0,AA99 / Z99*100)</f>
        <v>-0.36141856787891707</v>
      </c>
      <c r="AC99" s="161">
        <v>-1850</v>
      </c>
      <c r="AD99" s="163">
        <f>IF(D99 = C791,1,_xll.BDP(K99,$AD$7)*L99)</f>
        <v>1</v>
      </c>
      <c r="AE99" s="186">
        <f>AA99*AC99*T99/AD99 / AF791</f>
        <v>1.7396608778986485E-5</v>
      </c>
      <c r="AF99" s="197"/>
      <c r="AG99" s="188"/>
      <c r="AH99" s="170"/>
    </row>
    <row r="100" spans="2:34" s="43" customFormat="1" x14ac:dyDescent="0.2">
      <c r="B100" s="48">
        <v>4317</v>
      </c>
      <c r="C100" s="140" t="s">
        <v>212</v>
      </c>
      <c r="D100" s="43" t="str">
        <f>_xll.BDP(C100,$D$7)</f>
        <v>EUR</v>
      </c>
      <c r="E100" s="43" t="s">
        <v>447</v>
      </c>
      <c r="F100" s="66">
        <f>_xll.BDP(C100,$F$7)</f>
        <v>30.92</v>
      </c>
      <c r="G100" s="66">
        <f>_xll.BDP(C100,$G$7)</f>
        <v>29.5</v>
      </c>
      <c r="H100" s="67">
        <f>IF(OR(G100="#N/A N/A",F100="#N/A N/A"),0,  G100 - F100)</f>
        <v>-1.4200000000000017</v>
      </c>
      <c r="I100" s="75">
        <f>IF(OR(F100=0,F100="#N/A N/A"),0,H100 / F100*100)</f>
        <v>-4.5924967658473532</v>
      </c>
      <c r="J100" s="25">
        <v>-43000</v>
      </c>
      <c r="K100" s="48" t="str">
        <f>CONCATENATE(C791,D100, " Curncy")</f>
        <v>EUREUR Curncy</v>
      </c>
      <c r="L100" s="48">
        <f>IF(D100 = C791,1,_xll.BDP(K100,$L$7))</f>
        <v>1</v>
      </c>
      <c r="M100" s="68">
        <f>IF(D100 = C791,1,_xll.BDP(K100,$M$7)*L100)</f>
        <v>1</v>
      </c>
      <c r="N100" s="69">
        <f>H100*J100*T100/M100</f>
        <v>61060.000000000073</v>
      </c>
      <c r="O100" s="78">
        <f>N100 / Y791</f>
        <v>3.6292923511355613E-4</v>
      </c>
      <c r="P100" s="69">
        <f>G100*J100*T100/M100</f>
        <v>-1268500</v>
      </c>
      <c r="Q100" s="10">
        <f>P100 / Y791*100</f>
        <v>-0.75397270674999239</v>
      </c>
      <c r="R100" s="81">
        <f>IF(Q100&lt;0,Q100,0)</f>
        <v>-0.75397270674999239</v>
      </c>
      <c r="S100" s="152">
        <f>IF(Q100&gt;0,Q100,0)</f>
        <v>0</v>
      </c>
      <c r="T100" s="33">
        <f>IF(EXACT(D100,UPPER(D100)),1,0.01)/V100</f>
        <v>1</v>
      </c>
      <c r="U100" s="43">
        <v>0</v>
      </c>
      <c r="V100" s="43">
        <v>1</v>
      </c>
      <c r="W100" s="143">
        <f>IF(AND(Q100&lt;0,O100&gt;0),O100,0)</f>
        <v>3.6292923511355613E-4</v>
      </c>
      <c r="X100" s="143">
        <f>IF(AND(Q100&gt;0,O100&gt;0),O100,0)</f>
        <v>0</v>
      </c>
      <c r="Y100" s="194"/>
      <c r="Z100" s="176">
        <f>_xll.BDH(C100,$Z$7,$D$1,$D$1)</f>
        <v>30.6</v>
      </c>
      <c r="AA100" s="174">
        <f>IF(OR(F100="#N/A N/A",Z100="#N/A N/A"),0,  F100 - Z100)</f>
        <v>0.32000000000000028</v>
      </c>
      <c r="AB100" s="162">
        <f>IF(OR(Z100=0,Z100="#N/A N/A"),0,AA100 / Z100*100)</f>
        <v>1.0457516339869288</v>
      </c>
      <c r="AC100" s="161">
        <v>-43000</v>
      </c>
      <c r="AD100" s="163">
        <f>IF(D100 = C791,1,_xll.BDP(K100,$AD$7)*L100)</f>
        <v>1</v>
      </c>
      <c r="AE100" s="186">
        <f>AA100*AC100*T100/AD100 / AF791</f>
        <v>-8.0870721891506536E-5</v>
      </c>
      <c r="AF100" s="197"/>
      <c r="AG100" s="188"/>
      <c r="AH100" s="170"/>
    </row>
    <row r="101" spans="2:34" s="43" customFormat="1" ht="12" customHeight="1" x14ac:dyDescent="0.2">
      <c r="B101" s="48">
        <v>2184</v>
      </c>
      <c r="C101" s="140" t="s">
        <v>630</v>
      </c>
      <c r="D101" s="43" t="str">
        <f>_xll.BDP(C101,$D$7)</f>
        <v>EUR</v>
      </c>
      <c r="E101" s="43" t="s">
        <v>669</v>
      </c>
      <c r="F101" s="66">
        <f>_xll.BDP(C101,$F$7)</f>
        <v>379.7</v>
      </c>
      <c r="G101" s="66">
        <f>_xll.BDP(C101,$G$7)</f>
        <v>383.1</v>
      </c>
      <c r="H101" s="67">
        <f>IF(OR(G101="#N/A N/A",F101="#N/A N/A"),0,  G101 - F101)</f>
        <v>3.4000000000000341</v>
      </c>
      <c r="I101" s="75">
        <f>IF(OR(F101=0,F101="#N/A N/A"),0,H101 / F101*100)</f>
        <v>0.89544377139848153</v>
      </c>
      <c r="J101" s="25">
        <v>0</v>
      </c>
      <c r="K101" s="48" t="str">
        <f>CONCATENATE(C791,D101, " Curncy")</f>
        <v>EUREUR Curncy</v>
      </c>
      <c r="L101" s="48">
        <f>IF(D101 = C791,1,_xll.BDP(K101,$L$7))</f>
        <v>1</v>
      </c>
      <c r="M101" s="68">
        <f>IF(D101 = C791,1,_xll.BDP(K101,$M$7)*L101)</f>
        <v>1</v>
      </c>
      <c r="N101" s="69">
        <f>H101*J101*T101/M101</f>
        <v>0</v>
      </c>
      <c r="O101" s="78">
        <f>N101 / Y791</f>
        <v>0</v>
      </c>
      <c r="P101" s="69">
        <f>G101*J101*T101/M101</f>
        <v>0</v>
      </c>
      <c r="Q101" s="10">
        <f>P101 / Y791*100</f>
        <v>0</v>
      </c>
      <c r="R101" s="81">
        <f>IF(Q101&lt;0,Q101,0)</f>
        <v>0</v>
      </c>
      <c r="S101" s="152">
        <f>IF(Q101&gt;0,Q101,0)</f>
        <v>0</v>
      </c>
      <c r="T101" s="33">
        <f>IF(EXACT(D101,UPPER(D101)),1,0.01)/V101</f>
        <v>1</v>
      </c>
      <c r="U101" s="43">
        <v>0</v>
      </c>
      <c r="V101" s="43">
        <v>1</v>
      </c>
      <c r="W101" s="143">
        <f>IF(AND(Q101&lt;0,O101&gt;0),O101,0)</f>
        <v>0</v>
      </c>
      <c r="X101" s="143">
        <f>IF(AND(Q101&gt;0,O101&gt;0),O101,0)</f>
        <v>0</v>
      </c>
      <c r="Y101" s="194"/>
      <c r="Z101" s="176">
        <f>_xll.BDH(C101,$Z$7,$D$1,$D$1)</f>
        <v>382.9</v>
      </c>
      <c r="AA101" s="174">
        <f>IF(OR(F101="#N/A N/A",Z101="#N/A N/A"),0,  F101 - Z101)</f>
        <v>-3.1999999999999886</v>
      </c>
      <c r="AB101" s="162">
        <f>IF(OR(Z101=0,Z101="#N/A N/A"),0,AA101 / Z101*100)</f>
        <v>-0.83572734395403214</v>
      </c>
      <c r="AC101" s="161">
        <v>0</v>
      </c>
      <c r="AD101" s="163">
        <f>IF(D101 = C791,1,_xll.BDP(K101,$AD$7)*L101)</f>
        <v>1</v>
      </c>
      <c r="AE101" s="186">
        <f>AA101*AC101*T101/AD101 / AF791</f>
        <v>0</v>
      </c>
      <c r="AF101" s="197"/>
      <c r="AG101" s="188"/>
      <c r="AH101" s="170"/>
    </row>
    <row r="102" spans="2:34" s="43" customFormat="1" ht="12" customHeight="1" x14ac:dyDescent="0.2">
      <c r="B102" s="48">
        <v>3349</v>
      </c>
      <c r="C102" s="140" t="s">
        <v>632</v>
      </c>
      <c r="D102" s="43" t="str">
        <f>_xll.BDP(C102,$D$7)</f>
        <v>EUR</v>
      </c>
      <c r="E102" s="43" t="s">
        <v>671</v>
      </c>
      <c r="F102" s="66">
        <f>_xll.BDP(C102,$F$7)</f>
        <v>24.17</v>
      </c>
      <c r="G102" s="66">
        <f>_xll.BDP(C102,$G$7)</f>
        <v>22.54</v>
      </c>
      <c r="H102" s="67">
        <f>IF(OR(G102="#N/A N/A",F102="#N/A N/A"),0,  G102 - F102)</f>
        <v>-1.6300000000000026</v>
      </c>
      <c r="I102" s="75">
        <f>IF(OR(F102=0,F102="#N/A N/A"),0,H102 / F102*100)</f>
        <v>-6.74389739346298</v>
      </c>
      <c r="J102" s="25">
        <v>0</v>
      </c>
      <c r="K102" s="48" t="str">
        <f>CONCATENATE(C791,D102, " Curncy")</f>
        <v>EUREUR Curncy</v>
      </c>
      <c r="L102" s="48">
        <f>IF(D102 = C791,1,_xll.BDP(K102,$L$7))</f>
        <v>1</v>
      </c>
      <c r="M102" s="68">
        <f>IF(D102 = C791,1,_xll.BDP(K102,$M$7)*L102)</f>
        <v>1</v>
      </c>
      <c r="N102" s="69">
        <f>H102*J102*T102/M102</f>
        <v>0</v>
      </c>
      <c r="O102" s="78">
        <f>N102 / Y791</f>
        <v>0</v>
      </c>
      <c r="P102" s="69">
        <f>G102*J102*T102/M102</f>
        <v>0</v>
      </c>
      <c r="Q102" s="10">
        <f>P102 / Y791*100</f>
        <v>0</v>
      </c>
      <c r="R102" s="81">
        <f>IF(Q102&lt;0,Q102,0)</f>
        <v>0</v>
      </c>
      <c r="S102" s="152">
        <f>IF(Q102&gt;0,Q102,0)</f>
        <v>0</v>
      </c>
      <c r="T102" s="33">
        <f>IF(EXACT(D102,UPPER(D102)),1,0.01)/V102</f>
        <v>1</v>
      </c>
      <c r="U102" s="43">
        <v>0</v>
      </c>
      <c r="V102" s="43">
        <v>1</v>
      </c>
      <c r="W102" s="143">
        <f>IF(AND(Q102&lt;0,O102&gt;0),O102,0)</f>
        <v>0</v>
      </c>
      <c r="X102" s="143">
        <f>IF(AND(Q102&gt;0,O102&gt;0),O102,0)</f>
        <v>0</v>
      </c>
      <c r="Y102" s="194"/>
      <c r="Z102" s="176">
        <f>_xll.BDH(C102,$Z$7,$D$1,$D$1)</f>
        <v>24.04</v>
      </c>
      <c r="AA102" s="174">
        <f>IF(OR(F102="#N/A N/A",Z102="#N/A N/A"),0,  F102 - Z102)</f>
        <v>0.13000000000000256</v>
      </c>
      <c r="AB102" s="162">
        <f>IF(OR(Z102=0,Z102="#N/A N/A"),0,AA102 / Z102*100)</f>
        <v>0.54076539101498566</v>
      </c>
      <c r="AC102" s="161">
        <v>0</v>
      </c>
      <c r="AD102" s="163">
        <f>IF(D102 = C791,1,_xll.BDP(K102,$AD$7)*L102)</f>
        <v>1</v>
      </c>
      <c r="AE102" s="186">
        <f>AA102*AC102*T102/AD102 / AF791</f>
        <v>0</v>
      </c>
      <c r="AF102" s="197"/>
      <c r="AG102" s="188"/>
      <c r="AH102" s="170"/>
    </row>
    <row r="103" spans="2:34" s="43" customFormat="1" ht="12" customHeight="1" x14ac:dyDescent="0.2">
      <c r="B103" s="48">
        <v>2608</v>
      </c>
      <c r="C103" s="140" t="s">
        <v>633</v>
      </c>
      <c r="D103" s="43" t="str">
        <f>_xll.BDP(C103,$D$7)</f>
        <v>EUR</v>
      </c>
      <c r="E103" s="43" t="s">
        <v>672</v>
      </c>
      <c r="F103" s="66">
        <f>_xll.BDP(C103,$F$7)</f>
        <v>63</v>
      </c>
      <c r="G103" s="66">
        <f>_xll.BDP(C103,$G$7)</f>
        <v>63.82</v>
      </c>
      <c r="H103" s="67">
        <f>IF(OR(G103="#N/A N/A",F103="#N/A N/A"),0,  G103 - F103)</f>
        <v>0.82000000000000028</v>
      </c>
      <c r="I103" s="75">
        <f>IF(OR(F103=0,F103="#N/A N/A"),0,H103 / F103*100)</f>
        <v>1.3015873015873021</v>
      </c>
      <c r="J103" s="25">
        <v>0</v>
      </c>
      <c r="K103" s="48" t="str">
        <f>CONCATENATE(C791,D103, " Curncy")</f>
        <v>EUREUR Curncy</v>
      </c>
      <c r="L103" s="48">
        <f>IF(D103 = C791,1,_xll.BDP(K103,$L$7))</f>
        <v>1</v>
      </c>
      <c r="M103" s="68">
        <f>IF(D103 = C791,1,_xll.BDP(K103,$M$7)*L103)</f>
        <v>1</v>
      </c>
      <c r="N103" s="69">
        <f>H103*J103*T103/M103</f>
        <v>0</v>
      </c>
      <c r="O103" s="78">
        <f>N103 / Y791</f>
        <v>0</v>
      </c>
      <c r="P103" s="69">
        <f>G103*J103*T103/M103</f>
        <v>0</v>
      </c>
      <c r="Q103" s="10">
        <f>P103 / Y791*100</f>
        <v>0</v>
      </c>
      <c r="R103" s="81">
        <f>IF(Q103&lt;0,Q103,0)</f>
        <v>0</v>
      </c>
      <c r="S103" s="152">
        <f>IF(Q103&gt;0,Q103,0)</f>
        <v>0</v>
      </c>
      <c r="T103" s="33">
        <f>IF(EXACT(D103,UPPER(D103)),1,0.01)/V103</f>
        <v>1</v>
      </c>
      <c r="U103" s="43">
        <v>0</v>
      </c>
      <c r="V103" s="43">
        <v>1</v>
      </c>
      <c r="W103" s="143">
        <f>IF(AND(Q103&lt;0,O103&gt;0),O103,0)</f>
        <v>0</v>
      </c>
      <c r="X103" s="143">
        <f>IF(AND(Q103&gt;0,O103&gt;0),O103,0)</f>
        <v>0</v>
      </c>
      <c r="Y103" s="194"/>
      <c r="Z103" s="176">
        <f>_xll.BDH(C103,$Z$7,$D$1,$D$1)</f>
        <v>62.68</v>
      </c>
      <c r="AA103" s="174">
        <f>IF(OR(F103="#N/A N/A",Z103="#N/A N/A"),0,  F103 - Z103)</f>
        <v>0.32000000000000028</v>
      </c>
      <c r="AB103" s="162">
        <f>IF(OR(Z103=0,Z103="#N/A N/A"),0,AA103 / Z103*100)</f>
        <v>0.510529674537333</v>
      </c>
      <c r="AC103" s="161">
        <v>0</v>
      </c>
      <c r="AD103" s="163">
        <f>IF(D103 = C791,1,_xll.BDP(K103,$AD$7)*L103)</f>
        <v>1</v>
      </c>
      <c r="AE103" s="186">
        <f>AA103*AC103*T103/AD103 / AF791</f>
        <v>0</v>
      </c>
      <c r="AF103" s="197"/>
      <c r="AG103" s="188"/>
      <c r="AH103" s="170"/>
    </row>
    <row r="104" spans="2:34" s="43" customFormat="1" ht="12" customHeight="1" x14ac:dyDescent="0.2">
      <c r="B104" s="48">
        <v>2183</v>
      </c>
      <c r="C104" s="140" t="s">
        <v>634</v>
      </c>
      <c r="D104" s="43" t="str">
        <f>_xll.BDP(C104,$D$7)</f>
        <v>EUR</v>
      </c>
      <c r="E104" s="43" t="s">
        <v>673</v>
      </c>
      <c r="F104" s="66">
        <f>_xll.BDP(C104,$F$7)</f>
        <v>175.55</v>
      </c>
      <c r="G104" s="66">
        <f>_xll.BDP(C104,$G$7)</f>
        <v>179.7</v>
      </c>
      <c r="H104" s="67">
        <f>IF(OR(G104="#N/A N/A",F104="#N/A N/A"),0,  G104 - F104)</f>
        <v>4.1499999999999773</v>
      </c>
      <c r="I104" s="75">
        <f>IF(OR(F104=0,F104="#N/A N/A"),0,H104 / F104*100)</f>
        <v>2.3639988607234272</v>
      </c>
      <c r="J104" s="25">
        <v>0</v>
      </c>
      <c r="K104" s="48" t="str">
        <f>CONCATENATE(C791,D104, " Curncy")</f>
        <v>EUREUR Curncy</v>
      </c>
      <c r="L104" s="48">
        <f>IF(D104 = C791,1,_xll.BDP(K104,$L$7))</f>
        <v>1</v>
      </c>
      <c r="M104" s="68">
        <f>IF(D104 = C791,1,_xll.BDP(K104,$M$7)*L104)</f>
        <v>1</v>
      </c>
      <c r="N104" s="69">
        <f>H104*J104*T104/M104</f>
        <v>0</v>
      </c>
      <c r="O104" s="78">
        <f>N104 / Y791</f>
        <v>0</v>
      </c>
      <c r="P104" s="69">
        <f>G104*J104*T104/M104</f>
        <v>0</v>
      </c>
      <c r="Q104" s="10">
        <f>P104 / Y791*100</f>
        <v>0</v>
      </c>
      <c r="R104" s="81">
        <f>IF(Q104&lt;0,Q104,0)</f>
        <v>0</v>
      </c>
      <c r="S104" s="152">
        <f>IF(Q104&gt;0,Q104,0)</f>
        <v>0</v>
      </c>
      <c r="T104" s="33">
        <f>IF(EXACT(D104,UPPER(D104)),1,0.01)/V104</f>
        <v>1</v>
      </c>
      <c r="U104" s="43">
        <v>0</v>
      </c>
      <c r="V104" s="43">
        <v>1</v>
      </c>
      <c r="W104" s="143">
        <f>IF(AND(Q104&lt;0,O104&gt;0),O104,0)</f>
        <v>0</v>
      </c>
      <c r="X104" s="143">
        <f>IF(AND(Q104&gt;0,O104&gt;0),O104,0)</f>
        <v>0</v>
      </c>
      <c r="Y104" s="194"/>
      <c r="Z104" s="176">
        <f>_xll.BDH(C104,$Z$7,$D$1,$D$1)</f>
        <v>174.2</v>
      </c>
      <c r="AA104" s="174">
        <f>IF(OR(F104="#N/A N/A",Z104="#N/A N/A"),0,  F104 - Z104)</f>
        <v>1.3500000000000227</v>
      </c>
      <c r="AB104" s="162">
        <f>IF(OR(Z104=0,Z104="#N/A N/A"),0,AA104 / Z104*100)</f>
        <v>0.7749712973593702</v>
      </c>
      <c r="AC104" s="161">
        <v>0</v>
      </c>
      <c r="AD104" s="163">
        <f>IF(D104 = C791,1,_xll.BDP(K104,$AD$7)*L104)</f>
        <v>1</v>
      </c>
      <c r="AE104" s="186">
        <f>AA104*AC104*T104/AD104 / AF791</f>
        <v>0</v>
      </c>
      <c r="AF104" s="197"/>
      <c r="AG104" s="188"/>
      <c r="AH104" s="170"/>
    </row>
    <row r="105" spans="2:34" s="43" customFormat="1" ht="12" customHeight="1" x14ac:dyDescent="0.2">
      <c r="B105" s="48">
        <v>2291</v>
      </c>
      <c r="C105" s="140" t="s">
        <v>631</v>
      </c>
      <c r="D105" s="43" t="str">
        <f>_xll.BDP(C105,$D$7)</f>
        <v>EUR</v>
      </c>
      <c r="E105" s="43" t="s">
        <v>670</v>
      </c>
      <c r="F105" s="66">
        <f>_xll.BDP(C105,$F$7)</f>
        <v>241.2</v>
      </c>
      <c r="G105" s="66">
        <f>_xll.BDP(C105,$G$7)</f>
        <v>244.8</v>
      </c>
      <c r="H105" s="67">
        <f>IF(OR(G105="#N/A N/A",F105="#N/A N/A"),0,  G105 - F105)</f>
        <v>3.6000000000000227</v>
      </c>
      <c r="I105" s="75">
        <f>IF(OR(F105=0,F105="#N/A N/A"),0,H105 / F105*100)</f>
        <v>1.4925373134328452</v>
      </c>
      <c r="J105" s="25">
        <v>0</v>
      </c>
      <c r="K105" s="48" t="str">
        <f>CONCATENATE(C791,D105, " Curncy")</f>
        <v>EUREUR Curncy</v>
      </c>
      <c r="L105" s="48">
        <f>IF(D105 = C791,1,_xll.BDP(K105,$L$7))</f>
        <v>1</v>
      </c>
      <c r="M105" s="68">
        <f>IF(D105 = C791,1,_xll.BDP(K105,$M$7)*L105)</f>
        <v>1</v>
      </c>
      <c r="N105" s="69">
        <f>H105*J105*T105/M105</f>
        <v>0</v>
      </c>
      <c r="O105" s="78">
        <f>N105 / Y791</f>
        <v>0</v>
      </c>
      <c r="P105" s="69">
        <f>G105*J105*T105/M105</f>
        <v>0</v>
      </c>
      <c r="Q105" s="10">
        <f>P105 / Y791*100</f>
        <v>0</v>
      </c>
      <c r="R105" s="81">
        <f>IF(Q105&lt;0,Q105,0)</f>
        <v>0</v>
      </c>
      <c r="S105" s="152">
        <f>IF(Q105&gt;0,Q105,0)</f>
        <v>0</v>
      </c>
      <c r="T105" s="33">
        <f>IF(EXACT(D105,UPPER(D105)),1,0.01)/V105</f>
        <v>1</v>
      </c>
      <c r="U105" s="43">
        <v>0</v>
      </c>
      <c r="V105" s="43">
        <v>1</v>
      </c>
      <c r="W105" s="143">
        <f>IF(AND(Q105&lt;0,O105&gt;0),O105,0)</f>
        <v>0</v>
      </c>
      <c r="X105" s="143">
        <f>IF(AND(Q105&gt;0,O105&gt;0),O105,0)</f>
        <v>0</v>
      </c>
      <c r="Y105" s="194"/>
      <c r="Z105" s="176">
        <f>_xll.BDH(C105,$Z$7,$D$1,$D$1)</f>
        <v>241.35</v>
      </c>
      <c r="AA105" s="174">
        <f>IF(OR(F105="#N/A N/A",Z105="#N/A N/A"),0,  F105 - Z105)</f>
        <v>-0.15000000000000568</v>
      </c>
      <c r="AB105" s="162">
        <f>IF(OR(Z105=0,Z105="#N/A N/A"),0,AA105 / Z105*100)</f>
        <v>-6.2150403977628214E-2</v>
      </c>
      <c r="AC105" s="161">
        <v>0</v>
      </c>
      <c r="AD105" s="163">
        <f>IF(D105 = C791,1,_xll.BDP(K105,$AD$7)*L105)</f>
        <v>1</v>
      </c>
      <c r="AE105" s="186">
        <f>AA105*AC105*T105/AD105 / AF791</f>
        <v>0</v>
      </c>
      <c r="AF105" s="197"/>
      <c r="AG105" s="188"/>
      <c r="AH105" s="170"/>
    </row>
    <row r="106" spans="2:34" s="43" customFormat="1" ht="12" customHeight="1" x14ac:dyDescent="0.2">
      <c r="B106" s="48">
        <v>2206</v>
      </c>
      <c r="C106" s="140" t="s">
        <v>636</v>
      </c>
      <c r="D106" s="43" t="str">
        <f>_xll.BDP(C106,$D$7)</f>
        <v>EUR</v>
      </c>
      <c r="E106" s="43" t="s">
        <v>675</v>
      </c>
      <c r="F106" s="66">
        <f>_xll.BDP(C106,$F$7)</f>
        <v>6.8140000000000001</v>
      </c>
      <c r="G106" s="66">
        <f>_xll.BDP(C106,$G$7)</f>
        <v>6.92</v>
      </c>
      <c r="H106" s="67">
        <f>IF(OR(G106="#N/A N/A",F106="#N/A N/A"),0,  G106 - F106)</f>
        <v>0.10599999999999987</v>
      </c>
      <c r="I106" s="75">
        <f>IF(OR(F106=0,F106="#N/A N/A"),0,H106 / F106*100)</f>
        <v>1.555620780745522</v>
      </c>
      <c r="J106" s="25">
        <v>0</v>
      </c>
      <c r="K106" s="48" t="str">
        <f>CONCATENATE(C791,D106, " Curncy")</f>
        <v>EUREUR Curncy</v>
      </c>
      <c r="L106" s="48">
        <f>IF(D106 = C791,1,_xll.BDP(K106,$L$7))</f>
        <v>1</v>
      </c>
      <c r="M106" s="68">
        <f>IF(D106 = C791,1,_xll.BDP(K106,$M$7)*L106)</f>
        <v>1</v>
      </c>
      <c r="N106" s="69">
        <f>H106*J106*T106/M106</f>
        <v>0</v>
      </c>
      <c r="O106" s="78">
        <f>N106 / Y791</f>
        <v>0</v>
      </c>
      <c r="P106" s="69">
        <f>G106*J106*T106/M106</f>
        <v>0</v>
      </c>
      <c r="Q106" s="10">
        <f>P106 / Y791*100</f>
        <v>0</v>
      </c>
      <c r="R106" s="81">
        <f>IF(Q106&lt;0,Q106,0)</f>
        <v>0</v>
      </c>
      <c r="S106" s="152">
        <f>IF(Q106&gt;0,Q106,0)</f>
        <v>0</v>
      </c>
      <c r="T106" s="33">
        <f>IF(EXACT(D106,UPPER(D106)),1,0.01)/V106</f>
        <v>1</v>
      </c>
      <c r="U106" s="43">
        <v>0</v>
      </c>
      <c r="V106" s="43">
        <v>1</v>
      </c>
      <c r="W106" s="143">
        <f>IF(AND(Q106&lt;0,O106&gt;0),O106,0)</f>
        <v>0</v>
      </c>
      <c r="X106" s="143">
        <f>IF(AND(Q106&gt;0,O106&gt;0),O106,0)</f>
        <v>0</v>
      </c>
      <c r="Y106" s="194"/>
      <c r="Z106" s="176">
        <f>_xll.BDH(C106,$Z$7,$D$1,$D$1)</f>
        <v>6.7919999999999998</v>
      </c>
      <c r="AA106" s="174">
        <f>IF(OR(F106="#N/A N/A",Z106="#N/A N/A"),0,  F106 - Z106)</f>
        <v>2.2000000000000242E-2</v>
      </c>
      <c r="AB106" s="162">
        <f>IF(OR(Z106=0,Z106="#N/A N/A"),0,AA106 / Z106*100)</f>
        <v>0.32391048292108721</v>
      </c>
      <c r="AC106" s="161">
        <v>0</v>
      </c>
      <c r="AD106" s="163">
        <f>IF(D106 = C791,1,_xll.BDP(K106,$AD$7)*L106)</f>
        <v>1</v>
      </c>
      <c r="AE106" s="186">
        <f>AA106*AC106*T106/AD106 / AF791</f>
        <v>0</v>
      </c>
      <c r="AF106" s="197"/>
      <c r="AG106" s="188"/>
      <c r="AH106" s="170"/>
    </row>
    <row r="107" spans="2:34" s="43" customFormat="1" x14ac:dyDescent="0.2">
      <c r="B107" s="48">
        <v>719</v>
      </c>
      <c r="C107" s="140" t="s">
        <v>211</v>
      </c>
      <c r="D107" s="43" t="str">
        <f>_xll.BDP(C107,$D$7)</f>
        <v>EUR</v>
      </c>
      <c r="E107" s="43" t="s">
        <v>446</v>
      </c>
      <c r="F107" s="66">
        <f>_xll.BDP(C107,$F$7)</f>
        <v>14.005000000000001</v>
      </c>
      <c r="G107" s="66">
        <f>_xll.BDP(C107,$G$7)</f>
        <v>14.15</v>
      </c>
      <c r="H107" s="67">
        <f>IF(OR(G107="#N/A N/A",F107="#N/A N/A"),0,  G107 - F107)</f>
        <v>0.14499999999999957</v>
      </c>
      <c r="I107" s="75">
        <f>IF(OR(F107=0,F107="#N/A N/A"),0,H107 / F107*100)</f>
        <v>1.0353445198143489</v>
      </c>
      <c r="J107" s="25">
        <v>87000</v>
      </c>
      <c r="K107" s="48" t="str">
        <f>CONCATENATE(C791,D107, " Curncy")</f>
        <v>EUREUR Curncy</v>
      </c>
      <c r="L107" s="48">
        <f>IF(D107 = C791,1,_xll.BDP(K107,$L$7))</f>
        <v>1</v>
      </c>
      <c r="M107" s="68">
        <f>IF(D107 = C791,1,_xll.BDP(K107,$M$7)*L107)</f>
        <v>1</v>
      </c>
      <c r="N107" s="69">
        <f>H107*J107*T107/M107</f>
        <v>12614.999999999964</v>
      </c>
      <c r="O107" s="78">
        <f>N107 / Y791</f>
        <v>7.4981203749713261E-5</v>
      </c>
      <c r="P107" s="69">
        <f>G107*J107*T107/M107</f>
        <v>1231050</v>
      </c>
      <c r="Q107" s="10">
        <f>P107 / Y791*100</f>
        <v>0.73171312624720397</v>
      </c>
      <c r="R107" s="81">
        <f>IF(Q107&lt;0,Q107,0)</f>
        <v>0</v>
      </c>
      <c r="S107" s="152">
        <f>IF(Q107&gt;0,Q107,0)</f>
        <v>0.73171312624720397</v>
      </c>
      <c r="T107" s="33">
        <f>IF(EXACT(D107,UPPER(D107)),1,0.01)/V107</f>
        <v>1</v>
      </c>
      <c r="U107" s="43">
        <v>0</v>
      </c>
      <c r="V107" s="43">
        <v>1</v>
      </c>
      <c r="W107" s="143">
        <f>IF(AND(Q107&lt;0,O107&gt;0),O107,0)</f>
        <v>0</v>
      </c>
      <c r="X107" s="143">
        <f>IF(AND(Q107&gt;0,O107&gt;0),O107,0)</f>
        <v>7.4981203749713261E-5</v>
      </c>
      <c r="Y107" s="194"/>
      <c r="Z107" s="176">
        <f>_xll.BDH(C107,$Z$7,$D$1,$D$1)</f>
        <v>13.925000000000001</v>
      </c>
      <c r="AA107" s="174">
        <f>IF(OR(F107="#N/A N/A",Z107="#N/A N/A"),0,  F107 - Z107)</f>
        <v>8.0000000000000071E-2</v>
      </c>
      <c r="AB107" s="162">
        <f>IF(OR(Z107=0,Z107="#N/A N/A"),0,AA107 / Z107*100)</f>
        <v>0.57450628366247802</v>
      </c>
      <c r="AC107" s="161">
        <v>87000</v>
      </c>
      <c r="AD107" s="163">
        <f>IF(D107 = C791,1,_xll.BDP(K107,$AD$7)*L107)</f>
        <v>1</v>
      </c>
      <c r="AE107" s="186">
        <f>AA107*AC107*T107/AD107 / AF791</f>
        <v>4.0905539561401562E-5</v>
      </c>
      <c r="AF107" s="197"/>
      <c r="AG107" s="188"/>
      <c r="AH107" s="170"/>
    </row>
    <row r="108" spans="2:34" s="43" customFormat="1" ht="12" customHeight="1" x14ac:dyDescent="0.2">
      <c r="B108" s="48">
        <v>2397</v>
      </c>
      <c r="C108" s="140" t="s">
        <v>637</v>
      </c>
      <c r="D108" s="43" t="str">
        <f>_xll.BDP(C108,$D$7)</f>
        <v>EUR</v>
      </c>
      <c r="E108" s="43" t="s">
        <v>676</v>
      </c>
      <c r="F108" s="66">
        <f>_xll.BDP(C108,$F$7)</f>
        <v>132</v>
      </c>
      <c r="G108" s="66">
        <f>_xll.BDP(C108,$G$7)</f>
        <v>134.19999999999999</v>
      </c>
      <c r="H108" s="67">
        <f>IF(OR(G108="#N/A N/A",F108="#N/A N/A"),0,  G108 - F108)</f>
        <v>2.1999999999999886</v>
      </c>
      <c r="I108" s="75">
        <f>IF(OR(F108=0,F108="#N/A N/A"),0,H108 / F108*100)</f>
        <v>1.6666666666666581</v>
      </c>
      <c r="J108" s="25">
        <v>0</v>
      </c>
      <c r="K108" s="48" t="str">
        <f>CONCATENATE(C791,D108, " Curncy")</f>
        <v>EUREUR Curncy</v>
      </c>
      <c r="L108" s="48">
        <f>IF(D108 = C791,1,_xll.BDP(K108,$L$7))</f>
        <v>1</v>
      </c>
      <c r="M108" s="68">
        <f>IF(D108 = C791,1,_xll.BDP(K108,$M$7)*L108)</f>
        <v>1</v>
      </c>
      <c r="N108" s="69">
        <f>H108*J108*T108/M108</f>
        <v>0</v>
      </c>
      <c r="O108" s="78">
        <f>N108 / Y791</f>
        <v>0</v>
      </c>
      <c r="P108" s="69">
        <f>G108*J108*T108/M108</f>
        <v>0</v>
      </c>
      <c r="Q108" s="10">
        <f>P108 / Y791*100</f>
        <v>0</v>
      </c>
      <c r="R108" s="81">
        <f>IF(Q108&lt;0,Q108,0)</f>
        <v>0</v>
      </c>
      <c r="S108" s="152">
        <f>IF(Q108&gt;0,Q108,0)</f>
        <v>0</v>
      </c>
      <c r="T108" s="33">
        <f>IF(EXACT(D108,UPPER(D108)),1,0.01)/V108</f>
        <v>1</v>
      </c>
      <c r="U108" s="43">
        <v>0</v>
      </c>
      <c r="V108" s="43">
        <v>1</v>
      </c>
      <c r="W108" s="143">
        <f>IF(AND(Q108&lt;0,O108&gt;0),O108,0)</f>
        <v>0</v>
      </c>
      <c r="X108" s="143">
        <f>IF(AND(Q108&gt;0,O108&gt;0),O108,0)</f>
        <v>0</v>
      </c>
      <c r="Y108" s="194"/>
      <c r="Z108" s="176">
        <f>_xll.BDH(C108,$Z$7,$D$1,$D$1)</f>
        <v>130.9</v>
      </c>
      <c r="AA108" s="174">
        <f>IF(OR(F108="#N/A N/A",Z108="#N/A N/A"),0,  F108 - Z108)</f>
        <v>1.0999999999999943</v>
      </c>
      <c r="AB108" s="162">
        <f>IF(OR(Z108=0,Z108="#N/A N/A"),0,AA108 / Z108*100)</f>
        <v>0.84033613445377719</v>
      </c>
      <c r="AC108" s="161">
        <v>0</v>
      </c>
      <c r="AD108" s="163">
        <f>IF(D108 = C791,1,_xll.BDP(K108,$AD$7)*L108)</f>
        <v>1</v>
      </c>
      <c r="AE108" s="186">
        <f>AA108*AC108*T108/AD108 / AF791</f>
        <v>0</v>
      </c>
      <c r="AF108" s="197"/>
      <c r="AG108" s="188"/>
      <c r="AH108" s="170"/>
    </row>
    <row r="109" spans="2:34" s="43" customFormat="1" ht="12" customHeight="1" x14ac:dyDescent="0.2">
      <c r="B109" s="48">
        <v>1253</v>
      </c>
      <c r="C109" s="140" t="s">
        <v>638</v>
      </c>
      <c r="D109" s="43" t="str">
        <f>_xll.BDP(C109,$D$7)</f>
        <v>EUR</v>
      </c>
      <c r="E109" s="43" t="s">
        <v>677</v>
      </c>
      <c r="F109" s="66">
        <f>_xll.BDP(C109,$F$7)</f>
        <v>19.100000000000001</v>
      </c>
      <c r="G109" s="66">
        <f>_xll.BDP(C109,$G$7)</f>
        <v>19.204999999999998</v>
      </c>
      <c r="H109" s="67">
        <f>IF(OR(G109="#N/A N/A",F109="#N/A N/A"),0,  G109 - F109)</f>
        <v>0.10499999999999687</v>
      </c>
      <c r="I109" s="75">
        <f>IF(OR(F109=0,F109="#N/A N/A"),0,H109 / F109*100)</f>
        <v>0.54973821989527161</v>
      </c>
      <c r="J109" s="25">
        <v>0</v>
      </c>
      <c r="K109" s="48" t="str">
        <f>CONCATENATE(C791,D109, " Curncy")</f>
        <v>EUREUR Curncy</v>
      </c>
      <c r="L109" s="48">
        <f>IF(D109 = C791,1,_xll.BDP(K109,$L$7))</f>
        <v>1</v>
      </c>
      <c r="M109" s="68">
        <f>IF(D109 = C791,1,_xll.BDP(K109,$M$7)*L109)</f>
        <v>1</v>
      </c>
      <c r="N109" s="69">
        <f>H109*J109*T109/M109</f>
        <v>0</v>
      </c>
      <c r="O109" s="78">
        <f>N109 / Y791</f>
        <v>0</v>
      </c>
      <c r="P109" s="69">
        <f>G109*J109*T109/M109</f>
        <v>0</v>
      </c>
      <c r="Q109" s="10">
        <f>P109 / Y791*100</f>
        <v>0</v>
      </c>
      <c r="R109" s="81">
        <f>IF(Q109&lt;0,Q109,0)</f>
        <v>0</v>
      </c>
      <c r="S109" s="152">
        <f>IF(Q109&gt;0,Q109,0)</f>
        <v>0</v>
      </c>
      <c r="T109" s="33">
        <f>IF(EXACT(D109,UPPER(D109)),1,0.01)/V109</f>
        <v>1</v>
      </c>
      <c r="U109" s="43">
        <v>0</v>
      </c>
      <c r="V109" s="43">
        <v>1</v>
      </c>
      <c r="W109" s="143">
        <f>IF(AND(Q109&lt;0,O109&gt;0),O109,0)</f>
        <v>0</v>
      </c>
      <c r="X109" s="143">
        <f>IF(AND(Q109&gt;0,O109&gt;0),O109,0)</f>
        <v>0</v>
      </c>
      <c r="Y109" s="194"/>
      <c r="Z109" s="176">
        <f>_xll.BDH(C109,$Z$7,$D$1,$D$1)</f>
        <v>19.254999999999999</v>
      </c>
      <c r="AA109" s="174">
        <f>IF(OR(F109="#N/A N/A",Z109="#N/A N/A"),0,  F109 - Z109)</f>
        <v>-0.15499999999999758</v>
      </c>
      <c r="AB109" s="162">
        <f>IF(OR(Z109=0,Z109="#N/A N/A"),0,AA109 / Z109*100)</f>
        <v>-0.80498571799531349</v>
      </c>
      <c r="AC109" s="161">
        <v>0</v>
      </c>
      <c r="AD109" s="163">
        <f>IF(D109 = C791,1,_xll.BDP(K109,$AD$7)*L109)</f>
        <v>1</v>
      </c>
      <c r="AE109" s="186">
        <f>AA109*AC109*T109/AD109 / AF791</f>
        <v>0</v>
      </c>
      <c r="AF109" s="197"/>
      <c r="AG109" s="188"/>
      <c r="AH109" s="170"/>
    </row>
    <row r="110" spans="2:34" s="43" customFormat="1" x14ac:dyDescent="0.2">
      <c r="B110" s="48">
        <v>7168</v>
      </c>
      <c r="C110" s="140" t="s">
        <v>210</v>
      </c>
      <c r="D110" s="43" t="str">
        <f>_xll.BDP(C110,$D$7)</f>
        <v>EUR</v>
      </c>
      <c r="E110" s="43" t="s">
        <v>445</v>
      </c>
      <c r="F110" s="66">
        <f>_xll.BDP(C110,$F$7)</f>
        <v>109.7</v>
      </c>
      <c r="G110" s="66">
        <f>_xll.BDP(C110,$G$7)</f>
        <v>113.8</v>
      </c>
      <c r="H110" s="67">
        <f>IF(OR(G110="#N/A N/A",F110="#N/A N/A"),0,  G110 - F110)</f>
        <v>4.0999999999999943</v>
      </c>
      <c r="I110" s="75">
        <f>IF(OR(F110=0,F110="#N/A N/A"),0,H110 / F110*100)</f>
        <v>3.7374658158614347</v>
      </c>
      <c r="J110" s="25">
        <v>-1950</v>
      </c>
      <c r="K110" s="48" t="str">
        <f>CONCATENATE(C791,D110, " Curncy")</f>
        <v>EUREUR Curncy</v>
      </c>
      <c r="L110" s="48">
        <f>IF(D110 = C791,1,_xll.BDP(K110,$L$7))</f>
        <v>1</v>
      </c>
      <c r="M110" s="68">
        <f>IF(D110 = C791,1,_xll.BDP(K110,$M$7)*L110)</f>
        <v>1</v>
      </c>
      <c r="N110" s="69">
        <f>H110*J110*T110/M110</f>
        <v>-7994.9999999999891</v>
      </c>
      <c r="O110" s="78">
        <f>N110 / Y791</f>
        <v>-4.7520786680852831E-5</v>
      </c>
      <c r="P110" s="69">
        <f>G110*J110*T110/M110</f>
        <v>-221910</v>
      </c>
      <c r="Q110" s="10">
        <f>P110 / Y791*100</f>
        <v>-0.13189915912880631</v>
      </c>
      <c r="R110" s="81">
        <f>IF(Q110&lt;0,Q110,0)</f>
        <v>-0.13189915912880631</v>
      </c>
      <c r="S110" s="152">
        <f>IF(Q110&gt;0,Q110,0)</f>
        <v>0</v>
      </c>
      <c r="T110" s="33">
        <f>IF(EXACT(D110,UPPER(D110)),1,0.01)/V110</f>
        <v>1</v>
      </c>
      <c r="U110" s="43">
        <v>0</v>
      </c>
      <c r="V110" s="43">
        <v>1</v>
      </c>
      <c r="W110" s="143">
        <f>IF(AND(Q110&lt;0,O110&gt;0),O110,0)</f>
        <v>0</v>
      </c>
      <c r="X110" s="143">
        <f>IF(AND(Q110&gt;0,O110&gt;0),O110,0)</f>
        <v>0</v>
      </c>
      <c r="Y110" s="194"/>
      <c r="Z110" s="176">
        <f>_xll.BDH(C110,$Z$7,$D$1,$D$1)</f>
        <v>109.7</v>
      </c>
      <c r="AA110" s="174">
        <f>IF(OR(F110="#N/A N/A",Z110="#N/A N/A"),0,  F110 - Z110)</f>
        <v>0</v>
      </c>
      <c r="AB110" s="162">
        <f>IF(OR(Z110=0,Z110="#N/A N/A"),0,AA110 / Z110*100)</f>
        <v>0</v>
      </c>
      <c r="AC110" s="161">
        <v>-1950</v>
      </c>
      <c r="AD110" s="163">
        <f>IF(D110 = C791,1,_xll.BDP(K110,$AD$7)*L110)</f>
        <v>1</v>
      </c>
      <c r="AE110" s="186">
        <f>AA110*AC110*T110/AD110 / AF791</f>
        <v>0</v>
      </c>
      <c r="AF110" s="197"/>
      <c r="AG110" s="188"/>
      <c r="AH110" s="170"/>
    </row>
    <row r="111" spans="2:34" s="43" customFormat="1" ht="12" customHeight="1" x14ac:dyDescent="0.2">
      <c r="B111" s="48">
        <v>348</v>
      </c>
      <c r="C111" s="140" t="s">
        <v>639</v>
      </c>
      <c r="D111" s="43" t="str">
        <f>_xll.BDP(C111,$D$7)</f>
        <v>EUR</v>
      </c>
      <c r="E111" s="43" t="s">
        <v>678</v>
      </c>
      <c r="F111" s="66">
        <f>_xll.BDP(C111,$F$7)</f>
        <v>94.44</v>
      </c>
      <c r="G111" s="66">
        <f>_xll.BDP(C111,$G$7)</f>
        <v>95.61</v>
      </c>
      <c r="H111" s="67">
        <f>IF(OR(G111="#N/A N/A",F111="#N/A N/A"),0,  G111 - F111)</f>
        <v>1.1700000000000017</v>
      </c>
      <c r="I111" s="75">
        <f>IF(OR(F111=0,F111="#N/A N/A"),0,H111 / F111*100)</f>
        <v>1.2388818297331656</v>
      </c>
      <c r="J111" s="25">
        <v>0</v>
      </c>
      <c r="K111" s="48" t="str">
        <f>CONCATENATE(C791,D111, " Curncy")</f>
        <v>EUREUR Curncy</v>
      </c>
      <c r="L111" s="48">
        <f>IF(D111 = C791,1,_xll.BDP(K111,$L$7))</f>
        <v>1</v>
      </c>
      <c r="M111" s="68">
        <f>IF(D111 = C791,1,_xll.BDP(K111,$M$7)*L111)</f>
        <v>1</v>
      </c>
      <c r="N111" s="69">
        <f>H111*J111*T111/M111</f>
        <v>0</v>
      </c>
      <c r="O111" s="78">
        <f>N111 / Y791</f>
        <v>0</v>
      </c>
      <c r="P111" s="69">
        <f>G111*J111*T111/M111</f>
        <v>0</v>
      </c>
      <c r="Q111" s="10">
        <f>P111 / Y791*100</f>
        <v>0</v>
      </c>
      <c r="R111" s="81">
        <f>IF(Q111&lt;0,Q111,0)</f>
        <v>0</v>
      </c>
      <c r="S111" s="152">
        <f>IF(Q111&gt;0,Q111,0)</f>
        <v>0</v>
      </c>
      <c r="T111" s="33">
        <f>IF(EXACT(D111,UPPER(D111)),1,0.01)/V111</f>
        <v>1</v>
      </c>
      <c r="U111" s="43">
        <v>0</v>
      </c>
      <c r="V111" s="43">
        <v>1</v>
      </c>
      <c r="W111" s="143">
        <f>IF(AND(Q111&lt;0,O111&gt;0),O111,0)</f>
        <v>0</v>
      </c>
      <c r="X111" s="143">
        <f>IF(AND(Q111&gt;0,O111&gt;0),O111,0)</f>
        <v>0</v>
      </c>
      <c r="Y111" s="194"/>
      <c r="Z111" s="176">
        <f>_xll.BDH(C111,$Z$7,$D$1,$D$1)</f>
        <v>89.4</v>
      </c>
      <c r="AA111" s="174">
        <f>IF(OR(F111="#N/A N/A",Z111="#N/A N/A"),0,  F111 - Z111)</f>
        <v>5.039999999999992</v>
      </c>
      <c r="AB111" s="162">
        <f>IF(OR(Z111=0,Z111="#N/A N/A"),0,AA111 / Z111*100)</f>
        <v>5.6375838926174406</v>
      </c>
      <c r="AC111" s="161">
        <v>0</v>
      </c>
      <c r="AD111" s="163">
        <f>IF(D111 = C791,1,_xll.BDP(K111,$AD$7)*L111)</f>
        <v>1</v>
      </c>
      <c r="AE111" s="186">
        <f>AA111*AC111*T111/AD111 / AF791</f>
        <v>0</v>
      </c>
      <c r="AF111" s="197"/>
      <c r="AG111" s="188"/>
      <c r="AH111" s="170"/>
    </row>
    <row r="112" spans="2:34" s="43" customFormat="1" ht="12" customHeight="1" x14ac:dyDescent="0.2">
      <c r="B112" s="48">
        <v>2548</v>
      </c>
      <c r="C112" s="140" t="s">
        <v>640</v>
      </c>
      <c r="D112" s="43" t="str">
        <f>_xll.BDP(C112,$D$7)</f>
        <v>EUR</v>
      </c>
      <c r="E112" s="43" t="s">
        <v>679</v>
      </c>
      <c r="F112" s="66">
        <f>_xll.BDP(C112,$F$7)</f>
        <v>14.154999999999999</v>
      </c>
      <c r="G112" s="66">
        <f>_xll.BDP(C112,$G$7)</f>
        <v>14.484999999999999</v>
      </c>
      <c r="H112" s="67">
        <f>IF(OR(G112="#N/A N/A",F112="#N/A N/A"),0,  G112 - F112)</f>
        <v>0.33000000000000007</v>
      </c>
      <c r="I112" s="75">
        <f>IF(OR(F112=0,F112="#N/A N/A"),0,H112 / F112*100)</f>
        <v>2.3313316849169912</v>
      </c>
      <c r="J112" s="25">
        <v>0</v>
      </c>
      <c r="K112" s="48" t="str">
        <f>CONCATENATE(C791,D112, " Curncy")</f>
        <v>EUREUR Curncy</v>
      </c>
      <c r="L112" s="48">
        <f>IF(D112 = C791,1,_xll.BDP(K112,$L$7))</f>
        <v>1</v>
      </c>
      <c r="M112" s="68">
        <f>IF(D112 = C791,1,_xll.BDP(K112,$M$7)*L112)</f>
        <v>1</v>
      </c>
      <c r="N112" s="69">
        <f>H112*J112*T112/M112</f>
        <v>0</v>
      </c>
      <c r="O112" s="78">
        <f>N112 / Y791</f>
        <v>0</v>
      </c>
      <c r="P112" s="69">
        <f>G112*J112*T112/M112</f>
        <v>0</v>
      </c>
      <c r="Q112" s="10">
        <f>P112 / Y791*100</f>
        <v>0</v>
      </c>
      <c r="R112" s="81">
        <f>IF(Q112&lt;0,Q112,0)</f>
        <v>0</v>
      </c>
      <c r="S112" s="152">
        <f>IF(Q112&gt;0,Q112,0)</f>
        <v>0</v>
      </c>
      <c r="T112" s="33">
        <f>IF(EXACT(D112,UPPER(D112)),1,0.01)/V112</f>
        <v>1</v>
      </c>
      <c r="U112" s="43">
        <v>0</v>
      </c>
      <c r="V112" s="43">
        <v>1</v>
      </c>
      <c r="W112" s="143">
        <f>IF(AND(Q112&lt;0,O112&gt;0),O112,0)</f>
        <v>0</v>
      </c>
      <c r="X112" s="143">
        <f>IF(AND(Q112&gt;0,O112&gt;0),O112,0)</f>
        <v>0</v>
      </c>
      <c r="Y112" s="194"/>
      <c r="Z112" s="176">
        <f>_xll.BDH(C112,$Z$7,$D$1,$D$1)</f>
        <v>13.97</v>
      </c>
      <c r="AA112" s="174">
        <f>IF(OR(F112="#N/A N/A",Z112="#N/A N/A"),0,  F112 - Z112)</f>
        <v>0.18499999999999872</v>
      </c>
      <c r="AB112" s="162">
        <f>IF(OR(Z112=0,Z112="#N/A N/A"),0,AA112 / Z112*100)</f>
        <v>1.3242662848961968</v>
      </c>
      <c r="AC112" s="161">
        <v>0</v>
      </c>
      <c r="AD112" s="163">
        <f>IF(D112 = C791,1,_xll.BDP(K112,$AD$7)*L112)</f>
        <v>1</v>
      </c>
      <c r="AE112" s="186">
        <f>AA112*AC112*T112/AD112 / AF791</f>
        <v>0</v>
      </c>
      <c r="AF112" s="197"/>
      <c r="AG112" s="188"/>
      <c r="AH112" s="170"/>
    </row>
    <row r="113" spans="2:34" s="43" customFormat="1" ht="12" customHeight="1" x14ac:dyDescent="0.2">
      <c r="B113" s="48">
        <v>3918</v>
      </c>
      <c r="C113" s="140" t="s">
        <v>642</v>
      </c>
      <c r="D113" s="43" t="str">
        <f>_xll.BDP(C113,$D$7)</f>
        <v>EUR</v>
      </c>
      <c r="E113" s="43" t="s">
        <v>681</v>
      </c>
      <c r="F113" s="66">
        <f>_xll.BDP(C113,$F$7)</f>
        <v>64.08</v>
      </c>
      <c r="G113" s="66">
        <f>_xll.BDP(C113,$G$7)</f>
        <v>65.099999999999994</v>
      </c>
      <c r="H113" s="67">
        <f>IF(OR(G113="#N/A N/A",F113="#N/A N/A"),0,  G113 - F113)</f>
        <v>1.019999999999996</v>
      </c>
      <c r="I113" s="75">
        <f>IF(OR(F113=0,F113="#N/A N/A"),0,H113 / F113*100)</f>
        <v>1.5917602996254621</v>
      </c>
      <c r="J113" s="25">
        <v>0</v>
      </c>
      <c r="K113" s="48" t="str">
        <f>CONCATENATE(C791,D113, " Curncy")</f>
        <v>EUREUR Curncy</v>
      </c>
      <c r="L113" s="48">
        <f>IF(D113 = C791,1,_xll.BDP(K113,$L$7))</f>
        <v>1</v>
      </c>
      <c r="M113" s="68">
        <f>IF(D113 = C791,1,_xll.BDP(K113,$M$7)*L113)</f>
        <v>1</v>
      </c>
      <c r="N113" s="69">
        <f>H113*J113*T113/M113</f>
        <v>0</v>
      </c>
      <c r="O113" s="78">
        <f>N113 / Y791</f>
        <v>0</v>
      </c>
      <c r="P113" s="69">
        <f>G113*J113*T113/M113</f>
        <v>0</v>
      </c>
      <c r="Q113" s="10">
        <f>P113 / Y791*100</f>
        <v>0</v>
      </c>
      <c r="R113" s="81">
        <f>IF(Q113&lt;0,Q113,0)</f>
        <v>0</v>
      </c>
      <c r="S113" s="152">
        <f>IF(Q113&gt;0,Q113,0)</f>
        <v>0</v>
      </c>
      <c r="T113" s="33">
        <f>IF(EXACT(D113,UPPER(D113)),1,0.01)/V113</f>
        <v>1</v>
      </c>
      <c r="U113" s="43">
        <v>0</v>
      </c>
      <c r="V113" s="43">
        <v>1</v>
      </c>
      <c r="W113" s="143">
        <f>IF(AND(Q113&lt;0,O113&gt;0),O113,0)</f>
        <v>0</v>
      </c>
      <c r="X113" s="143">
        <f>IF(AND(Q113&gt;0,O113&gt;0),O113,0)</f>
        <v>0</v>
      </c>
      <c r="Y113" s="194"/>
      <c r="Z113" s="176">
        <f>_xll.BDH(C113,$Z$7,$D$1,$D$1)</f>
        <v>63.7</v>
      </c>
      <c r="AA113" s="174">
        <f>IF(OR(F113="#N/A N/A",Z113="#N/A N/A"),0,  F113 - Z113)</f>
        <v>0.37999999999999545</v>
      </c>
      <c r="AB113" s="162">
        <f>IF(OR(Z113=0,Z113="#N/A N/A"),0,AA113 / Z113*100)</f>
        <v>0.59654631083201803</v>
      </c>
      <c r="AC113" s="161">
        <v>0</v>
      </c>
      <c r="AD113" s="163">
        <f>IF(D113 = C791,1,_xll.BDP(K113,$AD$7)*L113)</f>
        <v>1</v>
      </c>
      <c r="AE113" s="186">
        <f>AA113*AC113*T113/AD113 / AF791</f>
        <v>0</v>
      </c>
      <c r="AF113" s="197"/>
      <c r="AG113" s="188"/>
      <c r="AH113" s="170"/>
    </row>
    <row r="114" spans="2:34" s="43" customFormat="1" x14ac:dyDescent="0.2">
      <c r="B114" s="48">
        <v>1575</v>
      </c>
      <c r="C114" s="140" t="s">
        <v>209</v>
      </c>
      <c r="D114" s="43" t="str">
        <f>_xll.BDP(C114,$D$7)</f>
        <v>EUR</v>
      </c>
      <c r="E114" s="43" t="s">
        <v>444</v>
      </c>
      <c r="F114" s="66">
        <f>_xll.BDP(C114,$F$7)</f>
        <v>82.6</v>
      </c>
      <c r="G114" s="66">
        <f>_xll.BDP(C114,$G$7)</f>
        <v>83.2</v>
      </c>
      <c r="H114" s="67">
        <f>IF(OR(G114="#N/A N/A",F114="#N/A N/A"),0,  G114 - F114)</f>
        <v>0.60000000000000853</v>
      </c>
      <c r="I114" s="75">
        <f>IF(OR(F114=0,F114="#N/A N/A"),0,H114 / F114*100)</f>
        <v>0.72639225181599099</v>
      </c>
      <c r="J114" s="25">
        <v>22191</v>
      </c>
      <c r="K114" s="48" t="str">
        <f>CONCATENATE(C791,D114, " Curncy")</f>
        <v>EUREUR Curncy</v>
      </c>
      <c r="L114" s="48">
        <f>IF(D114 = C791,1,_xll.BDP(K114,$L$7))</f>
        <v>1</v>
      </c>
      <c r="M114" s="68">
        <f>IF(D114 = C791,1,_xll.BDP(K114,$M$7)*L114)</f>
        <v>1</v>
      </c>
      <c r="N114" s="69">
        <f>H114*J114*T114/M114</f>
        <v>13314.60000000019</v>
      </c>
      <c r="O114" s="78">
        <f>N114 / Y791</f>
        <v>7.9139495477284922E-5</v>
      </c>
      <c r="P114" s="69">
        <f>G114*J114*T114/M114</f>
        <v>1846291.2</v>
      </c>
      <c r="Q114" s="10">
        <f>P114 / Y791*100</f>
        <v>1.0974010039516686</v>
      </c>
      <c r="R114" s="81">
        <f>IF(Q114&lt;0,Q114,0)</f>
        <v>0</v>
      </c>
      <c r="S114" s="152">
        <f>IF(Q114&gt;0,Q114,0)</f>
        <v>1.0974010039516686</v>
      </c>
      <c r="T114" s="33">
        <f>IF(EXACT(D114,UPPER(D114)),1,0.01)/V114</f>
        <v>1</v>
      </c>
      <c r="U114" s="43">
        <v>0</v>
      </c>
      <c r="V114" s="43">
        <v>1</v>
      </c>
      <c r="W114" s="143">
        <f>IF(AND(Q114&lt;0,O114&gt;0),O114,0)</f>
        <v>0</v>
      </c>
      <c r="X114" s="143">
        <f>IF(AND(Q114&gt;0,O114&gt;0),O114,0)</f>
        <v>7.9139495477284922E-5</v>
      </c>
      <c r="Y114" s="194"/>
      <c r="Z114" s="176">
        <f>_xll.BDH(C114,$Z$7,$D$1,$D$1)</f>
        <v>81.8</v>
      </c>
      <c r="AA114" s="174">
        <f>IF(OR(F114="#N/A N/A",Z114="#N/A N/A"),0,  F114 - Z114)</f>
        <v>0.79999999999999716</v>
      </c>
      <c r="AB114" s="162">
        <f>IF(OR(Z114=0,Z114="#N/A N/A"),0,AA114 / Z114*100)</f>
        <v>0.97799511002444639</v>
      </c>
      <c r="AC114" s="161">
        <v>22191</v>
      </c>
      <c r="AD114" s="163">
        <f>IF(D114 = C791,1,_xll.BDP(K114,$AD$7)*L114)</f>
        <v>1</v>
      </c>
      <c r="AE114" s="186">
        <f>AA114*AC114*T114/AD114 / AF791</f>
        <v>1.0433733659851242E-4</v>
      </c>
      <c r="AF114" s="197"/>
      <c r="AG114" s="188"/>
      <c r="AH114" s="170"/>
    </row>
    <row r="115" spans="2:34" s="43" customFormat="1" ht="12" customHeight="1" x14ac:dyDescent="0.2">
      <c r="B115" s="48">
        <v>1880</v>
      </c>
      <c r="C115" s="140" t="s">
        <v>643</v>
      </c>
      <c r="D115" s="43" t="str">
        <f>_xll.BDP(C115,$D$7)</f>
        <v>EUR</v>
      </c>
      <c r="E115" s="43" t="s">
        <v>682</v>
      </c>
      <c r="F115" s="66">
        <f>_xll.BDP(C115,$F$7)</f>
        <v>69.900000000000006</v>
      </c>
      <c r="G115" s="66">
        <f>_xll.BDP(C115,$G$7)</f>
        <v>71.02</v>
      </c>
      <c r="H115" s="67">
        <f>IF(OR(G115="#N/A N/A",F115="#N/A N/A"),0,  G115 - F115)</f>
        <v>1.1199999999999903</v>
      </c>
      <c r="I115" s="75">
        <f>IF(OR(F115=0,F115="#N/A N/A"),0,H115 / F115*100)</f>
        <v>1.6022889842632191</v>
      </c>
      <c r="J115" s="25">
        <v>0</v>
      </c>
      <c r="K115" s="48" t="str">
        <f>CONCATENATE(C791,D115, " Curncy")</f>
        <v>EUREUR Curncy</v>
      </c>
      <c r="L115" s="48">
        <f>IF(D115 = C791,1,_xll.BDP(K115,$L$7))</f>
        <v>1</v>
      </c>
      <c r="M115" s="68">
        <f>IF(D115 = C791,1,_xll.BDP(K115,$M$7)*L115)</f>
        <v>1</v>
      </c>
      <c r="N115" s="69">
        <f>H115*J115*T115/M115</f>
        <v>0</v>
      </c>
      <c r="O115" s="78">
        <f>N115 / Y791</f>
        <v>0</v>
      </c>
      <c r="P115" s="69">
        <f>G115*J115*T115/M115</f>
        <v>0</v>
      </c>
      <c r="Q115" s="10">
        <f>P115 / Y791*100</f>
        <v>0</v>
      </c>
      <c r="R115" s="81">
        <f>IF(Q115&lt;0,Q115,0)</f>
        <v>0</v>
      </c>
      <c r="S115" s="152">
        <f>IF(Q115&gt;0,Q115,0)</f>
        <v>0</v>
      </c>
      <c r="T115" s="33">
        <f>IF(EXACT(D115,UPPER(D115)),1,0.01)/V115</f>
        <v>1</v>
      </c>
      <c r="U115" s="43">
        <v>0</v>
      </c>
      <c r="V115" s="43">
        <v>1</v>
      </c>
      <c r="W115" s="143">
        <f>IF(AND(Q115&lt;0,O115&gt;0),O115,0)</f>
        <v>0</v>
      </c>
      <c r="X115" s="143">
        <f>IF(AND(Q115&gt;0,O115&gt;0),O115,0)</f>
        <v>0</v>
      </c>
      <c r="Y115" s="194"/>
      <c r="Z115" s="176">
        <f>_xll.BDH(C115,$Z$7,$D$1,$D$1)</f>
        <v>69.7</v>
      </c>
      <c r="AA115" s="174">
        <f>IF(OR(F115="#N/A N/A",Z115="#N/A N/A"),0,  F115 - Z115)</f>
        <v>0.20000000000000284</v>
      </c>
      <c r="AB115" s="162">
        <f>IF(OR(Z115=0,Z115="#N/A N/A"),0,AA115 / Z115*100)</f>
        <v>0.28694404591105138</v>
      </c>
      <c r="AC115" s="161">
        <v>0</v>
      </c>
      <c r="AD115" s="163">
        <f>IF(D115 = C791,1,_xll.BDP(K115,$AD$7)*L115)</f>
        <v>1</v>
      </c>
      <c r="AE115" s="186">
        <f>AA115*AC115*T115/AD115 / AF791</f>
        <v>0</v>
      </c>
      <c r="AF115" s="197"/>
      <c r="AG115" s="188"/>
      <c r="AH115" s="170"/>
    </row>
    <row r="116" spans="2:34" s="43" customFormat="1" ht="12" customHeight="1" x14ac:dyDescent="0.2">
      <c r="B116" s="48">
        <v>1416</v>
      </c>
      <c r="C116" s="140" t="s">
        <v>644</v>
      </c>
      <c r="D116" s="43" t="str">
        <f>_xll.BDP(C116,$D$7)</f>
        <v>EUR</v>
      </c>
      <c r="E116" s="43" t="s">
        <v>683</v>
      </c>
      <c r="F116" s="66">
        <f>_xll.BDP(C116,$F$7)</f>
        <v>34.04</v>
      </c>
      <c r="G116" s="66">
        <f>_xll.BDP(C116,$G$7)</f>
        <v>34.42</v>
      </c>
      <c r="H116" s="67">
        <f>IF(OR(G116="#N/A N/A",F116="#N/A N/A"),0,  G116 - F116)</f>
        <v>0.38000000000000256</v>
      </c>
      <c r="I116" s="75">
        <f>IF(OR(F116=0,F116="#N/A N/A"),0,H116 / F116*100)</f>
        <v>1.1163337250293848</v>
      </c>
      <c r="J116" s="25">
        <v>0</v>
      </c>
      <c r="K116" s="48" t="str">
        <f>CONCATENATE(C791,D116, " Curncy")</f>
        <v>EUREUR Curncy</v>
      </c>
      <c r="L116" s="48">
        <f>IF(D116 = C791,1,_xll.BDP(K116,$L$7))</f>
        <v>1</v>
      </c>
      <c r="M116" s="68">
        <f>IF(D116 = C791,1,_xll.BDP(K116,$M$7)*L116)</f>
        <v>1</v>
      </c>
      <c r="N116" s="69">
        <f>H116*J116*T116/M116</f>
        <v>0</v>
      </c>
      <c r="O116" s="78">
        <f>N116 / Y791</f>
        <v>0</v>
      </c>
      <c r="P116" s="69">
        <f>G116*J116*T116/M116</f>
        <v>0</v>
      </c>
      <c r="Q116" s="10">
        <f>P116 / Y791*100</f>
        <v>0</v>
      </c>
      <c r="R116" s="81">
        <f>IF(Q116&lt;0,Q116,0)</f>
        <v>0</v>
      </c>
      <c r="S116" s="152">
        <f>IF(Q116&gt;0,Q116,0)</f>
        <v>0</v>
      </c>
      <c r="T116" s="33">
        <f>IF(EXACT(D116,UPPER(D116)),1,0.01)/V116</f>
        <v>1</v>
      </c>
      <c r="U116" s="43">
        <v>0</v>
      </c>
      <c r="V116" s="43">
        <v>1</v>
      </c>
      <c r="W116" s="143">
        <f>IF(AND(Q116&lt;0,O116&gt;0),O116,0)</f>
        <v>0</v>
      </c>
      <c r="X116" s="143">
        <f>IF(AND(Q116&gt;0,O116&gt;0),O116,0)</f>
        <v>0</v>
      </c>
      <c r="Y116" s="194"/>
      <c r="Z116" s="176">
        <f>_xll.BDH(C116,$Z$7,$D$1,$D$1)</f>
        <v>33.909999999999997</v>
      </c>
      <c r="AA116" s="174">
        <f>IF(OR(F116="#N/A N/A",Z116="#N/A N/A"),0,  F116 - Z116)</f>
        <v>0.13000000000000256</v>
      </c>
      <c r="AB116" s="162">
        <f>IF(OR(Z116=0,Z116="#N/A N/A"),0,AA116 / Z116*100)</f>
        <v>0.38336773813035263</v>
      </c>
      <c r="AC116" s="161">
        <v>0</v>
      </c>
      <c r="AD116" s="163">
        <f>IF(D116 = C791,1,_xll.BDP(K116,$AD$7)*L116)</f>
        <v>1</v>
      </c>
      <c r="AE116" s="186">
        <f>AA116*AC116*T116/AD116 / AF791</f>
        <v>0</v>
      </c>
      <c r="AF116" s="197"/>
      <c r="AG116" s="188"/>
      <c r="AH116" s="170"/>
    </row>
    <row r="117" spans="2:34" s="43" customFormat="1" ht="12" customHeight="1" x14ac:dyDescent="0.2">
      <c r="B117" s="48">
        <v>26084</v>
      </c>
      <c r="C117" s="140" t="s">
        <v>981</v>
      </c>
      <c r="D117" s="43" t="str">
        <f>_xll.BDP(C117,$D$7)</f>
        <v>EUR</v>
      </c>
      <c r="E117" s="43" t="s">
        <v>1013</v>
      </c>
      <c r="F117" s="66">
        <f>_xll.BDP(C117,$F$7)</f>
        <v>157</v>
      </c>
      <c r="G117" s="66">
        <f>_xll.BDP(C117,$G$7)</f>
        <v>156.69999999999999</v>
      </c>
      <c r="H117" s="67">
        <f>IF(OR(G117="#N/A N/A",F117="#N/A N/A"),0,  G117 - F117)</f>
        <v>-0.30000000000001137</v>
      </c>
      <c r="I117" s="75">
        <f>IF(OR(F117=0,F117="#N/A N/A"),0,H117 / F117*100)</f>
        <v>-0.19108280254777793</v>
      </c>
      <c r="J117" s="25">
        <v>0</v>
      </c>
      <c r="K117" s="48" t="str">
        <f>CONCATENATE(C791,D117, " Curncy")</f>
        <v>EUREUR Curncy</v>
      </c>
      <c r="L117" s="48">
        <f>IF(D117 = C791,1,_xll.BDP(K117,$L$7))</f>
        <v>1</v>
      </c>
      <c r="M117" s="68">
        <f>IF(D117 = C791,1,_xll.BDP(K117,$M$7)*L117)</f>
        <v>1</v>
      </c>
      <c r="N117" s="69">
        <f>H117*J117*T117/M117</f>
        <v>0</v>
      </c>
      <c r="O117" s="78">
        <f>N117 / Y791</f>
        <v>0</v>
      </c>
      <c r="P117" s="69">
        <f>G117*J117*T117/M117</f>
        <v>0</v>
      </c>
      <c r="Q117" s="10">
        <f>P117 / Y791*100</f>
        <v>0</v>
      </c>
      <c r="R117" s="81">
        <f>IF(Q117&lt;0,Q117,0)</f>
        <v>0</v>
      </c>
      <c r="S117" s="152">
        <f>IF(Q117&gt;0,Q117,0)</f>
        <v>0</v>
      </c>
      <c r="T117" s="33">
        <f>IF(EXACT(D117,UPPER(D117)),1,0.01)/V117</f>
        <v>1</v>
      </c>
      <c r="U117" s="43">
        <v>0</v>
      </c>
      <c r="V117" s="43">
        <v>1</v>
      </c>
      <c r="W117" s="143">
        <f>IF(AND(Q117&lt;0,O117&gt;0),O117,0)</f>
        <v>0</v>
      </c>
      <c r="X117" s="143">
        <f>IF(AND(Q117&gt;0,O117&gt;0),O117,0)</f>
        <v>0</v>
      </c>
      <c r="Y117" s="194"/>
      <c r="Z117" s="176">
        <f>_xll.BDH(C117,$Z$7,$D$1,$D$1)</f>
        <v>158</v>
      </c>
      <c r="AA117" s="174">
        <f>IF(OR(F117="#N/A N/A",Z117="#N/A N/A"),0,  F117 - Z117)</f>
        <v>-1</v>
      </c>
      <c r="AB117" s="162">
        <f>IF(OR(Z117=0,Z117="#N/A N/A"),0,AA117 / Z117*100)</f>
        <v>-0.63291139240506333</v>
      </c>
      <c r="AC117" s="161">
        <v>0</v>
      </c>
      <c r="AD117" s="163">
        <f>IF(D117 = C791,1,_xll.BDP(K117,$AD$7)*L117)</f>
        <v>1</v>
      </c>
      <c r="AE117" s="186">
        <f>AA117*AC117*T117/AD117 / AF791</f>
        <v>0</v>
      </c>
      <c r="AF117" s="197"/>
      <c r="AG117" s="188"/>
      <c r="AH117" s="170"/>
    </row>
    <row r="118" spans="2:34" s="43" customFormat="1" x14ac:dyDescent="0.2">
      <c r="B118" s="48">
        <v>7003</v>
      </c>
      <c r="C118" s="140" t="s">
        <v>208</v>
      </c>
      <c r="D118" s="43" t="str">
        <f>_xll.BDP(C118,$D$7)</f>
        <v>EUR</v>
      </c>
      <c r="E118" s="43" t="s">
        <v>340</v>
      </c>
      <c r="F118" s="66">
        <f>_xll.BDP(C118,$F$7)</f>
        <v>12.475</v>
      </c>
      <c r="G118" s="66">
        <f>_xll.BDP(C118,$G$7)</f>
        <v>12.57</v>
      </c>
      <c r="H118" s="67">
        <f>IF(OR(G118="#N/A N/A",F118="#N/A N/A"),0,  G118 - F118)</f>
        <v>9.5000000000000639E-2</v>
      </c>
      <c r="I118" s="75">
        <f>IF(OR(F118=0,F118="#N/A N/A"),0,H118 / F118*100)</f>
        <v>0.76152304609218946</v>
      </c>
      <c r="J118" s="25">
        <v>-210000</v>
      </c>
      <c r="K118" s="48" t="str">
        <f>CONCATENATE(C791,D118, " Curncy")</f>
        <v>EUREUR Curncy</v>
      </c>
      <c r="L118" s="48">
        <f>IF(D118 = C791,1,_xll.BDP(K118,$L$7))</f>
        <v>1</v>
      </c>
      <c r="M118" s="68">
        <f>IF(D118 = C791,1,_xll.BDP(K118,$M$7)*L118)</f>
        <v>1</v>
      </c>
      <c r="N118" s="69">
        <f>H118*J118*T118/M118</f>
        <v>-19950.000000000135</v>
      </c>
      <c r="O118" s="78">
        <f>N118 / Y791</f>
        <v>-1.1857907370644423E-4</v>
      </c>
      <c r="P118" s="69">
        <f>G118*J118*T118/M118</f>
        <v>-2639700</v>
      </c>
      <c r="Q118" s="10">
        <f>P118 / Y791*100</f>
        <v>-1.568988375252625</v>
      </c>
      <c r="R118" s="81">
        <f>IF(Q118&lt;0,Q118,0)</f>
        <v>-1.568988375252625</v>
      </c>
      <c r="S118" s="152">
        <f>IF(Q118&gt;0,Q118,0)</f>
        <v>0</v>
      </c>
      <c r="T118" s="33">
        <f>IF(EXACT(D118,UPPER(D118)),1,0.01)/V118</f>
        <v>1</v>
      </c>
      <c r="U118" s="43">
        <v>0</v>
      </c>
      <c r="V118" s="43">
        <v>1</v>
      </c>
      <c r="W118" s="143">
        <f>IF(AND(Q118&lt;0,O118&gt;0),O118,0)</f>
        <v>0</v>
      </c>
      <c r="X118" s="143">
        <f>IF(AND(Q118&gt;0,O118&gt;0),O118,0)</f>
        <v>0</v>
      </c>
      <c r="Y118" s="194"/>
      <c r="Z118" s="176">
        <f>_xll.BDH(C118,$Z$7,$D$1,$D$1)</f>
        <v>12.86</v>
      </c>
      <c r="AA118" s="174">
        <f>IF(OR(F118="#N/A N/A",Z118="#N/A N/A"),0,  F118 - Z118)</f>
        <v>-0.38499999999999979</v>
      </c>
      <c r="AB118" s="162">
        <f>IF(OR(Z118=0,Z118="#N/A N/A"),0,AA118 / Z118*100)</f>
        <v>-2.9937791601866235</v>
      </c>
      <c r="AC118" s="161">
        <v>-210000</v>
      </c>
      <c r="AD118" s="163">
        <f>IF(D118 = C791,1,_xll.BDP(K118,$AD$7)*L118)</f>
        <v>1</v>
      </c>
      <c r="AE118" s="186">
        <f>AA118*AC118*T118/AD118 / AF791</f>
        <v>4.7517426343955628E-4</v>
      </c>
      <c r="AF118" s="197"/>
      <c r="AG118" s="188"/>
      <c r="AH118" s="170"/>
    </row>
    <row r="119" spans="2:34" s="43" customFormat="1" x14ac:dyDescent="0.2">
      <c r="B119" s="48">
        <v>25712</v>
      </c>
      <c r="C119" s="140" t="s">
        <v>207</v>
      </c>
      <c r="D119" s="43" t="str">
        <f>_xll.BDP(C119,$D$7)</f>
        <v>EUR</v>
      </c>
      <c r="E119" s="43" t="s">
        <v>443</v>
      </c>
      <c r="F119" s="66">
        <f>_xll.BDP(C119,$F$7)</f>
        <v>85.25</v>
      </c>
      <c r="G119" s="66">
        <f>_xll.BDP(C119,$G$7)</f>
        <v>86.55</v>
      </c>
      <c r="H119" s="67">
        <f>IF(OR(G119="#N/A N/A",F119="#N/A N/A"),0,  G119 - F119)</f>
        <v>1.2999999999999972</v>
      </c>
      <c r="I119" s="75">
        <f>IF(OR(F119=0,F119="#N/A N/A"),0,H119 / F119*100)</f>
        <v>1.5249266862170054</v>
      </c>
      <c r="J119" s="25">
        <v>-2080</v>
      </c>
      <c r="K119" s="48" t="str">
        <f>CONCATENATE(C791,D119, " Curncy")</f>
        <v>EUREUR Curncy</v>
      </c>
      <c r="L119" s="48">
        <f>IF(D119 = C791,1,_xll.BDP(K119,$L$7))</f>
        <v>1</v>
      </c>
      <c r="M119" s="68">
        <f>IF(D119 = C791,1,_xll.BDP(K119,$M$7)*L119)</f>
        <v>1</v>
      </c>
      <c r="N119" s="69">
        <f>H119*J119*T119/M119</f>
        <v>-2703.9999999999941</v>
      </c>
      <c r="O119" s="78">
        <f>N119 / Y791</f>
        <v>-1.6072070942467285E-5</v>
      </c>
      <c r="P119" s="69">
        <f>G119*J119*T119/M119</f>
        <v>-180024</v>
      </c>
      <c r="Q119" s="10">
        <f>P119 / Y791*100</f>
        <v>-0.10700290308234973</v>
      </c>
      <c r="R119" s="81">
        <f>IF(Q119&lt;0,Q119,0)</f>
        <v>-0.10700290308234973</v>
      </c>
      <c r="S119" s="152">
        <f>IF(Q119&gt;0,Q119,0)</f>
        <v>0</v>
      </c>
      <c r="T119" s="33">
        <f>IF(EXACT(D119,UPPER(D119)),1,0.01)/V119</f>
        <v>1</v>
      </c>
      <c r="U119" s="43">
        <v>0</v>
      </c>
      <c r="V119" s="43">
        <v>1</v>
      </c>
      <c r="W119" s="143">
        <f>IF(AND(Q119&lt;0,O119&gt;0),O119,0)</f>
        <v>0</v>
      </c>
      <c r="X119" s="143">
        <f>IF(AND(Q119&gt;0,O119&gt;0),O119,0)</f>
        <v>0</v>
      </c>
      <c r="Y119" s="194"/>
      <c r="Z119" s="176">
        <f>_xll.BDH(C119,$Z$7,$D$1,$D$1)</f>
        <v>84.6</v>
      </c>
      <c r="AA119" s="174">
        <f>IF(OR(F119="#N/A N/A",Z119="#N/A N/A"),0,  F119 - Z119)</f>
        <v>0.65000000000000568</v>
      </c>
      <c r="AB119" s="162">
        <f>IF(OR(Z119=0,Z119="#N/A N/A"),0,AA119 / Z119*100)</f>
        <v>0.76832151300237084</v>
      </c>
      <c r="AC119" s="161">
        <v>-2080</v>
      </c>
      <c r="AD119" s="163">
        <f>IF(D119 = C791,1,_xll.BDP(K119,$AD$7)*L119)</f>
        <v>1</v>
      </c>
      <c r="AE119" s="186">
        <f>AA119*AC119*T119/AD119 / AF791</f>
        <v>-7.9460186044562272E-6</v>
      </c>
      <c r="AF119" s="197"/>
      <c r="AG119" s="188"/>
      <c r="AH119" s="170"/>
    </row>
    <row r="120" spans="2:34" s="43" customFormat="1" ht="12" customHeight="1" x14ac:dyDescent="0.2">
      <c r="B120" s="48">
        <v>2878</v>
      </c>
      <c r="C120" s="140" t="s">
        <v>645</v>
      </c>
      <c r="D120" s="43" t="str">
        <f>_xll.BDP(C120,$D$7)</f>
        <v>EUR</v>
      </c>
      <c r="E120" s="43" t="s">
        <v>684</v>
      </c>
      <c r="F120" s="66">
        <f>_xll.BDP(C120,$F$7)</f>
        <v>45.93</v>
      </c>
      <c r="G120" s="66">
        <f>_xll.BDP(C120,$G$7)</f>
        <v>45.84</v>
      </c>
      <c r="H120" s="67">
        <f>IF(OR(G120="#N/A N/A",F120="#N/A N/A"),0,  G120 - F120)</f>
        <v>-8.9999999999996305E-2</v>
      </c>
      <c r="I120" s="75">
        <f>IF(OR(F120=0,F120="#N/A N/A"),0,H120 / F120*100)</f>
        <v>-0.19595035924231721</v>
      </c>
      <c r="J120" s="25">
        <v>0</v>
      </c>
      <c r="K120" s="48" t="str">
        <f>CONCATENATE(C791,D120, " Curncy")</f>
        <v>EUREUR Curncy</v>
      </c>
      <c r="L120" s="48">
        <f>IF(D120 = C791,1,_xll.BDP(K120,$L$7))</f>
        <v>1</v>
      </c>
      <c r="M120" s="68">
        <f>IF(D120 = C791,1,_xll.BDP(K120,$M$7)*L120)</f>
        <v>1</v>
      </c>
      <c r="N120" s="69">
        <f>H120*J120*T120/M120</f>
        <v>0</v>
      </c>
      <c r="O120" s="78">
        <f>N120 / Y791</f>
        <v>0</v>
      </c>
      <c r="P120" s="69">
        <f>G120*J120*T120/M120</f>
        <v>0</v>
      </c>
      <c r="Q120" s="10">
        <f>P120 / Y791*100</f>
        <v>0</v>
      </c>
      <c r="R120" s="81">
        <f>IF(Q120&lt;0,Q120,0)</f>
        <v>0</v>
      </c>
      <c r="S120" s="152">
        <f>IF(Q120&gt;0,Q120,0)</f>
        <v>0</v>
      </c>
      <c r="T120" s="33">
        <f>IF(EXACT(D120,UPPER(D120)),1,0.01)/V120</f>
        <v>1</v>
      </c>
      <c r="U120" s="43">
        <v>0</v>
      </c>
      <c r="V120" s="43">
        <v>1</v>
      </c>
      <c r="W120" s="143">
        <f>IF(AND(Q120&lt;0,O120&gt;0),O120,0)</f>
        <v>0</v>
      </c>
      <c r="X120" s="143">
        <f>IF(AND(Q120&gt;0,O120&gt;0),O120,0)</f>
        <v>0</v>
      </c>
      <c r="Y120" s="194"/>
      <c r="Z120" s="176">
        <f>_xll.BDH(C120,$Z$7,$D$1,$D$1)</f>
        <v>45.72</v>
      </c>
      <c r="AA120" s="174">
        <f>IF(OR(F120="#N/A N/A",Z120="#N/A N/A"),0,  F120 - Z120)</f>
        <v>0.21000000000000085</v>
      </c>
      <c r="AB120" s="162">
        <f>IF(OR(Z120=0,Z120="#N/A N/A"),0,AA120 / Z120*100)</f>
        <v>0.45931758530183919</v>
      </c>
      <c r="AC120" s="161">
        <v>0</v>
      </c>
      <c r="AD120" s="163">
        <f>IF(D120 = C791,1,_xll.BDP(K120,$AD$7)*L120)</f>
        <v>1</v>
      </c>
      <c r="AE120" s="186">
        <f>AA120*AC120*T120/AD120 / AF791</f>
        <v>0</v>
      </c>
      <c r="AF120" s="197"/>
      <c r="AG120" s="188"/>
      <c r="AH120" s="170"/>
    </row>
    <row r="121" spans="2:34" s="43" customFormat="1" ht="12" customHeight="1" x14ac:dyDescent="0.2">
      <c r="B121" s="48">
        <v>300</v>
      </c>
      <c r="C121" s="140" t="s">
        <v>646</v>
      </c>
      <c r="D121" s="43" t="str">
        <f>_xll.BDP(C121,$D$7)</f>
        <v>EUR</v>
      </c>
      <c r="E121" s="43" t="s">
        <v>685</v>
      </c>
      <c r="F121" s="66">
        <f>_xll.BDP(C121,$F$7)</f>
        <v>100.15</v>
      </c>
      <c r="G121" s="66">
        <f>_xll.BDP(C121,$G$7)</f>
        <v>101.35</v>
      </c>
      <c r="H121" s="67">
        <f>IF(OR(G121="#N/A N/A",F121="#N/A N/A"),0,  G121 - F121)</f>
        <v>1.1999999999999886</v>
      </c>
      <c r="I121" s="75">
        <f>IF(OR(F121=0,F121="#N/A N/A"),0,H121 / F121*100)</f>
        <v>1.1982026959560546</v>
      </c>
      <c r="J121" s="25">
        <v>0</v>
      </c>
      <c r="K121" s="48" t="str">
        <f>CONCATENATE(C791,D121, " Curncy")</f>
        <v>EUREUR Curncy</v>
      </c>
      <c r="L121" s="48">
        <f>IF(D121 = C791,1,_xll.BDP(K121,$L$7))</f>
        <v>1</v>
      </c>
      <c r="M121" s="68">
        <f>IF(D121 = C791,1,_xll.BDP(K121,$M$7)*L121)</f>
        <v>1</v>
      </c>
      <c r="N121" s="69">
        <f>H121*J121*T121/M121</f>
        <v>0</v>
      </c>
      <c r="O121" s="78">
        <f>N121 / Y791</f>
        <v>0</v>
      </c>
      <c r="P121" s="69">
        <f>G121*J121*T121/M121</f>
        <v>0</v>
      </c>
      <c r="Q121" s="10">
        <f>P121 / Y791*100</f>
        <v>0</v>
      </c>
      <c r="R121" s="81">
        <f>IF(Q121&lt;0,Q121,0)</f>
        <v>0</v>
      </c>
      <c r="S121" s="152">
        <f>IF(Q121&gt;0,Q121,0)</f>
        <v>0</v>
      </c>
      <c r="T121" s="33">
        <f>IF(EXACT(D121,UPPER(D121)),1,0.01)/V121</f>
        <v>1</v>
      </c>
      <c r="U121" s="43">
        <v>0</v>
      </c>
      <c r="V121" s="43">
        <v>1</v>
      </c>
      <c r="W121" s="143">
        <f>IF(AND(Q121&lt;0,O121&gt;0),O121,0)</f>
        <v>0</v>
      </c>
      <c r="X121" s="143">
        <f>IF(AND(Q121&gt;0,O121&gt;0),O121,0)</f>
        <v>0</v>
      </c>
      <c r="Y121" s="194"/>
      <c r="Z121" s="176">
        <f>_xll.BDH(C121,$Z$7,$D$1,$D$1)</f>
        <v>100.1</v>
      </c>
      <c r="AA121" s="174">
        <f>IF(OR(F121="#N/A N/A",Z121="#N/A N/A"),0,  F121 - Z121)</f>
        <v>5.0000000000011369E-2</v>
      </c>
      <c r="AB121" s="162">
        <f>IF(OR(Z121=0,Z121="#N/A N/A"),0,AA121 / Z121*100)</f>
        <v>4.9950049950061311E-2</v>
      </c>
      <c r="AC121" s="161">
        <v>0</v>
      </c>
      <c r="AD121" s="163">
        <f>IF(D121 = C791,1,_xll.BDP(K121,$AD$7)*L121)</f>
        <v>1</v>
      </c>
      <c r="AE121" s="186">
        <f>AA121*AC121*T121/AD121 / AF791</f>
        <v>0</v>
      </c>
      <c r="AF121" s="197"/>
      <c r="AG121" s="188"/>
      <c r="AH121" s="170"/>
    </row>
    <row r="122" spans="2:34" s="43" customFormat="1" ht="12" customHeight="1" x14ac:dyDescent="0.2">
      <c r="B122" s="48">
        <v>378</v>
      </c>
      <c r="C122" s="140" t="s">
        <v>647</v>
      </c>
      <c r="D122" s="43" t="str">
        <f>_xll.BDP(C122,$D$7)</f>
        <v>EUR</v>
      </c>
      <c r="E122" s="43" t="s">
        <v>686</v>
      </c>
      <c r="F122" s="66">
        <f>_xll.BDP(C122,$F$7)</f>
        <v>18.824999999999999</v>
      </c>
      <c r="G122" s="66">
        <f>_xll.BDP(C122,$G$7)</f>
        <v>19.66</v>
      </c>
      <c r="H122" s="67">
        <f>IF(OR(G122="#N/A N/A",F122="#N/A N/A"),0,  G122 - F122)</f>
        <v>0.83500000000000085</v>
      </c>
      <c r="I122" s="75">
        <f>IF(OR(F122=0,F122="#N/A N/A"),0,H122 / F122*100)</f>
        <v>4.4355909694555162</v>
      </c>
      <c r="J122" s="25">
        <v>0</v>
      </c>
      <c r="K122" s="48" t="str">
        <f>CONCATENATE(C791,D122, " Curncy")</f>
        <v>EUREUR Curncy</v>
      </c>
      <c r="L122" s="48">
        <f>IF(D122 = C791,1,_xll.BDP(K122,$L$7))</f>
        <v>1</v>
      </c>
      <c r="M122" s="68">
        <f>IF(D122 = C791,1,_xll.BDP(K122,$M$7)*L122)</f>
        <v>1</v>
      </c>
      <c r="N122" s="69">
        <f>H122*J122*T122/M122</f>
        <v>0</v>
      </c>
      <c r="O122" s="78">
        <f>N122 / Y791</f>
        <v>0</v>
      </c>
      <c r="P122" s="69">
        <f>G122*J122*T122/M122</f>
        <v>0</v>
      </c>
      <c r="Q122" s="10">
        <f>P122 / Y791*100</f>
        <v>0</v>
      </c>
      <c r="R122" s="81">
        <f>IF(Q122&lt;0,Q122,0)</f>
        <v>0</v>
      </c>
      <c r="S122" s="152">
        <f>IF(Q122&gt;0,Q122,0)</f>
        <v>0</v>
      </c>
      <c r="T122" s="33">
        <f>IF(EXACT(D122,UPPER(D122)),1,0.01)/V122</f>
        <v>1</v>
      </c>
      <c r="U122" s="43">
        <v>0</v>
      </c>
      <c r="V122" s="43">
        <v>1</v>
      </c>
      <c r="W122" s="143">
        <f>IF(AND(Q122&lt;0,O122&gt;0),O122,0)</f>
        <v>0</v>
      </c>
      <c r="X122" s="143">
        <f>IF(AND(Q122&gt;0,O122&gt;0),O122,0)</f>
        <v>0</v>
      </c>
      <c r="Y122" s="194"/>
      <c r="Z122" s="176">
        <f>_xll.BDH(C122,$Z$7,$D$1,$D$1)</f>
        <v>18.600000000000001</v>
      </c>
      <c r="AA122" s="174">
        <f>IF(OR(F122="#N/A N/A",Z122="#N/A N/A"),0,  F122 - Z122)</f>
        <v>0.22499999999999787</v>
      </c>
      <c r="AB122" s="162">
        <f>IF(OR(Z122=0,Z122="#N/A N/A"),0,AA122 / Z122*100)</f>
        <v>1.2096774193548272</v>
      </c>
      <c r="AC122" s="161">
        <v>0</v>
      </c>
      <c r="AD122" s="163">
        <f>IF(D122 = C791,1,_xll.BDP(K122,$AD$7)*L122)</f>
        <v>1</v>
      </c>
      <c r="AE122" s="186">
        <f>AA122*AC122*T122/AD122 / AF791</f>
        <v>0</v>
      </c>
      <c r="AF122" s="197"/>
      <c r="AG122" s="188"/>
      <c r="AH122" s="170"/>
    </row>
    <row r="123" spans="2:34" s="43" customFormat="1" ht="12" customHeight="1" x14ac:dyDescent="0.2">
      <c r="B123" s="48">
        <v>1309</v>
      </c>
      <c r="C123" s="140" t="s">
        <v>648</v>
      </c>
      <c r="D123" s="43" t="str">
        <f>_xll.BDP(C123,$D$7)</f>
        <v>EUR</v>
      </c>
      <c r="E123" s="43" t="s">
        <v>687</v>
      </c>
      <c r="F123" s="66">
        <f>_xll.BDP(C123,$F$7)</f>
        <v>11.26</v>
      </c>
      <c r="G123" s="66">
        <f>_xll.BDP(C123,$G$7)</f>
        <v>11.5</v>
      </c>
      <c r="H123" s="67">
        <f>IF(OR(G123="#N/A N/A",F123="#N/A N/A"),0,  G123 - F123)</f>
        <v>0.24000000000000021</v>
      </c>
      <c r="I123" s="75">
        <f>IF(OR(F123=0,F123="#N/A N/A"),0,H123 / F123*100)</f>
        <v>2.1314387211367691</v>
      </c>
      <c r="J123" s="25">
        <v>0</v>
      </c>
      <c r="K123" s="48" t="str">
        <f>CONCATENATE(C791,D123, " Curncy")</f>
        <v>EUREUR Curncy</v>
      </c>
      <c r="L123" s="48">
        <f>IF(D123 = C791,1,_xll.BDP(K123,$L$7))</f>
        <v>1</v>
      </c>
      <c r="M123" s="68">
        <f>IF(D123 = C791,1,_xll.BDP(K123,$M$7)*L123)</f>
        <v>1</v>
      </c>
      <c r="N123" s="69">
        <f>H123*J123*T123/M123</f>
        <v>0</v>
      </c>
      <c r="O123" s="78">
        <f>N123 / Y791</f>
        <v>0</v>
      </c>
      <c r="P123" s="69">
        <f>G123*J123*T123/M123</f>
        <v>0</v>
      </c>
      <c r="Q123" s="10">
        <f>P123 / Y791*100</f>
        <v>0</v>
      </c>
      <c r="R123" s="81">
        <f>IF(Q123&lt;0,Q123,0)</f>
        <v>0</v>
      </c>
      <c r="S123" s="152">
        <f>IF(Q123&gt;0,Q123,0)</f>
        <v>0</v>
      </c>
      <c r="T123" s="33">
        <f>IF(EXACT(D123,UPPER(D123)),1,0.01)/V123</f>
        <v>1</v>
      </c>
      <c r="U123" s="43">
        <v>0</v>
      </c>
      <c r="V123" s="43">
        <v>1</v>
      </c>
      <c r="W123" s="143">
        <f>IF(AND(Q123&lt;0,O123&gt;0),O123,0)</f>
        <v>0</v>
      </c>
      <c r="X123" s="143">
        <f>IF(AND(Q123&gt;0,O123&gt;0),O123,0)</f>
        <v>0</v>
      </c>
      <c r="Y123" s="194"/>
      <c r="Z123" s="176">
        <f>_xll.BDH(C123,$Z$7,$D$1,$D$1)</f>
        <v>11.21</v>
      </c>
      <c r="AA123" s="174">
        <f>IF(OR(F123="#N/A N/A",Z123="#N/A N/A"),0,  F123 - Z123)</f>
        <v>4.9999999999998934E-2</v>
      </c>
      <c r="AB123" s="162">
        <f>IF(OR(Z123=0,Z123="#N/A N/A"),0,AA123 / Z123*100)</f>
        <v>0.4460303300624347</v>
      </c>
      <c r="AC123" s="161">
        <v>0</v>
      </c>
      <c r="AD123" s="163">
        <f>IF(D123 = C791,1,_xll.BDP(K123,$AD$7)*L123)</f>
        <v>1</v>
      </c>
      <c r="AE123" s="186">
        <f>AA123*AC123*T123/AD123 / AF791</f>
        <v>0</v>
      </c>
      <c r="AF123" s="197"/>
      <c r="AG123" s="188"/>
      <c r="AH123" s="170"/>
    </row>
    <row r="124" spans="2:34" s="43" customFormat="1" ht="12" customHeight="1" x14ac:dyDescent="0.2">
      <c r="B124" s="48">
        <v>934</v>
      </c>
      <c r="C124" s="140" t="s">
        <v>649</v>
      </c>
      <c r="D124" s="43" t="str">
        <f>_xll.BDP(C124,$D$7)</f>
        <v>EUR</v>
      </c>
      <c r="E124" s="43" t="s">
        <v>688</v>
      </c>
      <c r="F124" s="66">
        <f>_xll.BDP(C124,$F$7)</f>
        <v>94.7</v>
      </c>
      <c r="G124" s="66">
        <f>_xll.BDP(C124,$G$7)</f>
        <v>96.32</v>
      </c>
      <c r="H124" s="67">
        <f>IF(OR(G124="#N/A N/A",F124="#N/A N/A"),0,  G124 - F124)</f>
        <v>1.6199999999999903</v>
      </c>
      <c r="I124" s="75">
        <f>IF(OR(F124=0,F124="#N/A N/A"),0,H124 / F124*100)</f>
        <v>1.7106652587117108</v>
      </c>
      <c r="J124" s="25">
        <v>0</v>
      </c>
      <c r="K124" s="48" t="str">
        <f>CONCATENATE(C791,D124, " Curncy")</f>
        <v>EUREUR Curncy</v>
      </c>
      <c r="L124" s="48">
        <f>IF(D124 = C791,1,_xll.BDP(K124,$L$7))</f>
        <v>1</v>
      </c>
      <c r="M124" s="68">
        <f>IF(D124 = C791,1,_xll.BDP(K124,$M$7)*L124)</f>
        <v>1</v>
      </c>
      <c r="N124" s="69">
        <f>H124*J124*T124/M124</f>
        <v>0</v>
      </c>
      <c r="O124" s="78">
        <f>N124 / Y791</f>
        <v>0</v>
      </c>
      <c r="P124" s="69">
        <f>G124*J124*T124/M124</f>
        <v>0</v>
      </c>
      <c r="Q124" s="10">
        <f>P124 / Y791*100</f>
        <v>0</v>
      </c>
      <c r="R124" s="81">
        <f>IF(Q124&lt;0,Q124,0)</f>
        <v>0</v>
      </c>
      <c r="S124" s="152">
        <f>IF(Q124&gt;0,Q124,0)</f>
        <v>0</v>
      </c>
      <c r="T124" s="33">
        <f>IF(EXACT(D124,UPPER(D124)),1,0.01)/V124</f>
        <v>1</v>
      </c>
      <c r="U124" s="43">
        <v>0</v>
      </c>
      <c r="V124" s="43">
        <v>1</v>
      </c>
      <c r="W124" s="143">
        <f>IF(AND(Q124&lt;0,O124&gt;0),O124,0)</f>
        <v>0</v>
      </c>
      <c r="X124" s="143">
        <f>IF(AND(Q124&gt;0,O124&gt;0),O124,0)</f>
        <v>0</v>
      </c>
      <c r="Y124" s="194"/>
      <c r="Z124" s="176">
        <f>_xll.BDH(C124,$Z$7,$D$1,$D$1)</f>
        <v>95.34</v>
      </c>
      <c r="AA124" s="174">
        <f>IF(OR(F124="#N/A N/A",Z124="#N/A N/A"),0,  F124 - Z124)</f>
        <v>-0.64000000000000057</v>
      </c>
      <c r="AB124" s="162">
        <f>IF(OR(Z124=0,Z124="#N/A N/A"),0,AA124 / Z124*100)</f>
        <v>-0.67128172855045165</v>
      </c>
      <c r="AC124" s="161">
        <v>0</v>
      </c>
      <c r="AD124" s="163">
        <f>IF(D124 = C791,1,_xll.BDP(K124,$AD$7)*L124)</f>
        <v>1</v>
      </c>
      <c r="AE124" s="186">
        <f>AA124*AC124*T124/AD124 / AF791</f>
        <v>0</v>
      </c>
      <c r="AF124" s="197"/>
      <c r="AG124" s="188"/>
      <c r="AH124" s="170"/>
    </row>
    <row r="125" spans="2:34" s="43" customFormat="1" ht="12" customHeight="1" x14ac:dyDescent="0.2">
      <c r="B125" s="48">
        <v>303</v>
      </c>
      <c r="C125" s="140" t="s">
        <v>650</v>
      </c>
      <c r="D125" s="43" t="str">
        <f>_xll.BDP(C125,$D$7)</f>
        <v>EUR</v>
      </c>
      <c r="E125" s="43" t="s">
        <v>689</v>
      </c>
      <c r="F125" s="66">
        <f>_xll.BDP(C125,$F$7)</f>
        <v>46.11</v>
      </c>
      <c r="G125" s="66">
        <f>_xll.BDP(C125,$G$7)</f>
        <v>46.39</v>
      </c>
      <c r="H125" s="67">
        <f>IF(OR(G125="#N/A N/A",F125="#N/A N/A"),0,  G125 - F125)</f>
        <v>0.28000000000000114</v>
      </c>
      <c r="I125" s="75">
        <f>IF(OR(F125=0,F125="#N/A N/A"),0,H125 / F125*100)</f>
        <v>0.60724354803730463</v>
      </c>
      <c r="J125" s="25">
        <v>0</v>
      </c>
      <c r="K125" s="48" t="str">
        <f>CONCATENATE(C791,D125, " Curncy")</f>
        <v>EUREUR Curncy</v>
      </c>
      <c r="L125" s="48">
        <f>IF(D125 = C791,1,_xll.BDP(K125,$L$7))</f>
        <v>1</v>
      </c>
      <c r="M125" s="68">
        <f>IF(D125 = C791,1,_xll.BDP(K125,$M$7)*L125)</f>
        <v>1</v>
      </c>
      <c r="N125" s="69">
        <f>H125*J125*T125/M125</f>
        <v>0</v>
      </c>
      <c r="O125" s="78">
        <f>N125 / Y791</f>
        <v>0</v>
      </c>
      <c r="P125" s="69">
        <f>G125*J125*T125/M125</f>
        <v>0</v>
      </c>
      <c r="Q125" s="10">
        <f>P125 / Y791*100</f>
        <v>0</v>
      </c>
      <c r="R125" s="81">
        <f>IF(Q125&lt;0,Q125,0)</f>
        <v>0</v>
      </c>
      <c r="S125" s="152">
        <f>IF(Q125&gt;0,Q125,0)</f>
        <v>0</v>
      </c>
      <c r="T125" s="33">
        <f>IF(EXACT(D125,UPPER(D125)),1,0.01)/V125</f>
        <v>1</v>
      </c>
      <c r="U125" s="43">
        <v>0</v>
      </c>
      <c r="V125" s="43">
        <v>1</v>
      </c>
      <c r="W125" s="143">
        <f>IF(AND(Q125&lt;0,O125&gt;0),O125,0)</f>
        <v>0</v>
      </c>
      <c r="X125" s="143">
        <f>IF(AND(Q125&gt;0,O125&gt;0),O125,0)</f>
        <v>0</v>
      </c>
      <c r="Y125" s="194"/>
      <c r="Z125" s="176">
        <f>_xll.BDH(C125,$Z$7,$D$1,$D$1)</f>
        <v>46.045000000000002</v>
      </c>
      <c r="AA125" s="174">
        <f>IF(OR(F125="#N/A N/A",Z125="#N/A N/A"),0,  F125 - Z125)</f>
        <v>6.4999999999997726E-2</v>
      </c>
      <c r="AB125" s="162">
        <f>IF(OR(Z125=0,Z125="#N/A N/A"),0,AA125 / Z125*100)</f>
        <v>0.1411662504072054</v>
      </c>
      <c r="AC125" s="161">
        <v>0</v>
      </c>
      <c r="AD125" s="163">
        <f>IF(D125 = C791,1,_xll.BDP(K125,$AD$7)*L125)</f>
        <v>1</v>
      </c>
      <c r="AE125" s="186">
        <f>AA125*AC125*T125/AD125 / AF791</f>
        <v>0</v>
      </c>
      <c r="AF125" s="197"/>
      <c r="AG125" s="188"/>
      <c r="AH125" s="170"/>
    </row>
    <row r="126" spans="2:34" s="43" customFormat="1" ht="12" customHeight="1" x14ac:dyDescent="0.2">
      <c r="B126" s="48">
        <v>1965</v>
      </c>
      <c r="C126" s="140" t="s">
        <v>651</v>
      </c>
      <c r="D126" s="43" t="str">
        <f>_xll.BDP(C126,$D$7)</f>
        <v>EUR</v>
      </c>
      <c r="E126" s="43" t="s">
        <v>690</v>
      </c>
      <c r="F126" s="66">
        <f>_xll.BDP(C126,$F$7)</f>
        <v>67.08</v>
      </c>
      <c r="G126" s="66">
        <f>_xll.BDP(C126,$G$7)</f>
        <v>69.319999999999993</v>
      </c>
      <c r="H126" s="67">
        <f>IF(OR(G126="#N/A N/A",F126="#N/A N/A"),0,  G126 - F126)</f>
        <v>2.2399999999999949</v>
      </c>
      <c r="I126" s="75">
        <f>IF(OR(F126=0,F126="#N/A N/A"),0,H126 / F126*100)</f>
        <v>3.3392963625521688</v>
      </c>
      <c r="J126" s="25">
        <v>0</v>
      </c>
      <c r="K126" s="48" t="str">
        <f>CONCATENATE(C791,D126, " Curncy")</f>
        <v>EUREUR Curncy</v>
      </c>
      <c r="L126" s="48">
        <f>IF(D126 = C791,1,_xll.BDP(K126,$L$7))</f>
        <v>1</v>
      </c>
      <c r="M126" s="68">
        <f>IF(D126 = C791,1,_xll.BDP(K126,$M$7)*L126)</f>
        <v>1</v>
      </c>
      <c r="N126" s="69">
        <f>H126*J126*T126/M126</f>
        <v>0</v>
      </c>
      <c r="O126" s="78">
        <f>N126 / Y791</f>
        <v>0</v>
      </c>
      <c r="P126" s="69">
        <f>G126*J126*T126/M126</f>
        <v>0</v>
      </c>
      <c r="Q126" s="10">
        <f>P126 / Y791*100</f>
        <v>0</v>
      </c>
      <c r="R126" s="81">
        <f>IF(Q126&lt;0,Q126,0)</f>
        <v>0</v>
      </c>
      <c r="S126" s="152">
        <f>IF(Q126&gt;0,Q126,0)</f>
        <v>0</v>
      </c>
      <c r="T126" s="33">
        <f>IF(EXACT(D126,UPPER(D126)),1,0.01)/V126</f>
        <v>1</v>
      </c>
      <c r="U126" s="43">
        <v>0</v>
      </c>
      <c r="V126" s="43">
        <v>1</v>
      </c>
      <c r="W126" s="143">
        <f>IF(AND(Q126&lt;0,O126&gt;0),O126,0)</f>
        <v>0</v>
      </c>
      <c r="X126" s="143">
        <f>IF(AND(Q126&gt;0,O126&gt;0),O126,0)</f>
        <v>0</v>
      </c>
      <c r="Y126" s="194"/>
      <c r="Z126" s="176">
        <f>_xll.BDH(C126,$Z$7,$D$1,$D$1)</f>
        <v>66.400000000000006</v>
      </c>
      <c r="AA126" s="174">
        <f>IF(OR(F126="#N/A N/A",Z126="#N/A N/A"),0,  F126 - Z126)</f>
        <v>0.67999999999999261</v>
      </c>
      <c r="AB126" s="162">
        <f>IF(OR(Z126=0,Z126="#N/A N/A"),0,AA126 / Z126*100)</f>
        <v>1.0240963855421574</v>
      </c>
      <c r="AC126" s="161">
        <v>0</v>
      </c>
      <c r="AD126" s="163">
        <f>IF(D126 = C791,1,_xll.BDP(K126,$AD$7)*L126)</f>
        <v>1</v>
      </c>
      <c r="AE126" s="186">
        <f>AA126*AC126*T126/AD126 / AF791</f>
        <v>0</v>
      </c>
      <c r="AF126" s="197"/>
      <c r="AG126" s="188"/>
      <c r="AH126" s="170"/>
    </row>
    <row r="127" spans="2:34" s="43" customFormat="1" x14ac:dyDescent="0.2">
      <c r="B127" s="48">
        <v>299</v>
      </c>
      <c r="C127" s="140" t="s">
        <v>205</v>
      </c>
      <c r="D127" s="43" t="str">
        <f>_xll.BDP(C127,$D$7)</f>
        <v>EUR</v>
      </c>
      <c r="E127" s="43" t="s">
        <v>442</v>
      </c>
      <c r="F127" s="66">
        <f>_xll.BDP(C127,$F$7)</f>
        <v>54.52</v>
      </c>
      <c r="G127" s="66">
        <f>_xll.BDP(C127,$G$7)</f>
        <v>55.16</v>
      </c>
      <c r="H127" s="67">
        <f>IF(OR(G127="#N/A N/A",F127="#N/A N/A"),0,  G127 - F127)</f>
        <v>0.63999999999999346</v>
      </c>
      <c r="I127" s="75">
        <f>IF(OR(F127=0,F127="#N/A N/A"),0,H127 / F127*100)</f>
        <v>1.1738811445341037</v>
      </c>
      <c r="J127" s="25">
        <v>-107000</v>
      </c>
      <c r="K127" s="48" t="str">
        <f>CONCATENATE(C791,D127, " Curncy")</f>
        <v>EUREUR Curncy</v>
      </c>
      <c r="L127" s="48">
        <f>IF(D127 = C791,1,_xll.BDP(K127,$L$7))</f>
        <v>1</v>
      </c>
      <c r="M127" s="68">
        <f>IF(D127 = C791,1,_xll.BDP(K127,$M$7)*L127)</f>
        <v>1</v>
      </c>
      <c r="N127" s="69">
        <f>H127*J127*T127/M127</f>
        <v>-68479.999999999302</v>
      </c>
      <c r="O127" s="78">
        <f>N127 / Y791</f>
        <v>-4.070323291938428E-4</v>
      </c>
      <c r="P127" s="69">
        <f>G127*J127*T127/M127</f>
        <v>-5902120</v>
      </c>
      <c r="Q127" s="10">
        <f>P127 / Y791*100</f>
        <v>-3.5081098872394683</v>
      </c>
      <c r="R127" s="81">
        <f>IF(Q127&lt;0,Q127,0)</f>
        <v>-3.5081098872394683</v>
      </c>
      <c r="S127" s="152">
        <f>IF(Q127&gt;0,Q127,0)</f>
        <v>0</v>
      </c>
      <c r="T127" s="33">
        <f>IF(EXACT(D127,UPPER(D127)),1,0.01)/V127</f>
        <v>1</v>
      </c>
      <c r="U127" s="43">
        <v>0</v>
      </c>
      <c r="V127" s="43">
        <v>1</v>
      </c>
      <c r="W127" s="143">
        <f>IF(AND(Q127&lt;0,O127&gt;0),O127,0)</f>
        <v>0</v>
      </c>
      <c r="X127" s="143">
        <f>IF(AND(Q127&gt;0,O127&gt;0),O127,0)</f>
        <v>0</v>
      </c>
      <c r="Y127" s="194"/>
      <c r="Z127" s="176">
        <f>_xll.BDH(C127,$Z$7,$D$1,$D$1)</f>
        <v>54.8</v>
      </c>
      <c r="AA127" s="174">
        <f>IF(OR(F127="#N/A N/A",Z127="#N/A N/A"),0,  F127 - Z127)</f>
        <v>-0.27999999999999403</v>
      </c>
      <c r="AB127" s="162">
        <f>IF(OR(Z127=0,Z127="#N/A N/A"),0,AA127 / Z127*100)</f>
        <v>-0.51094890510947821</v>
      </c>
      <c r="AC127" s="161">
        <v>-107000</v>
      </c>
      <c r="AD127" s="163">
        <f>IF(D127 = C791,1,_xll.BDP(K127,$AD$7)*L127)</f>
        <v>1</v>
      </c>
      <c r="AE127" s="186">
        <f>AA127*AC127*T127/AD127 / AF791</f>
        <v>1.7608189156028211E-4</v>
      </c>
      <c r="AF127" s="197"/>
      <c r="AG127" s="188"/>
      <c r="AH127" s="170"/>
    </row>
    <row r="128" spans="2:34" s="43" customFormat="1" x14ac:dyDescent="0.2">
      <c r="B128" s="48">
        <v>3999</v>
      </c>
      <c r="C128" s="140" t="s">
        <v>204</v>
      </c>
      <c r="D128" s="43" t="str">
        <f>_xll.BDP(C128,$D$7)</f>
        <v>EUR</v>
      </c>
      <c r="E128" s="43" t="s">
        <v>441</v>
      </c>
      <c r="F128" s="66">
        <f>_xll.BDP(C128,$F$7)</f>
        <v>4.4429999999999996</v>
      </c>
      <c r="G128" s="66">
        <f>_xll.BDP(C128,$G$7)</f>
        <v>4.4489999999999998</v>
      </c>
      <c r="H128" s="67">
        <f>IF(OR(G128="#N/A N/A",F128="#N/A N/A"),0,  G128 - F128)</f>
        <v>6.0000000000002274E-3</v>
      </c>
      <c r="I128" s="75">
        <f>IF(OR(F128=0,F128="#N/A N/A"),0,H128 / F128*100)</f>
        <v>0.13504388926401592</v>
      </c>
      <c r="J128" s="25">
        <v>-140000</v>
      </c>
      <c r="K128" s="48" t="str">
        <f>CONCATENATE(C791,D128, " Curncy")</f>
        <v>EUREUR Curncy</v>
      </c>
      <c r="L128" s="48">
        <f>IF(D128 = C791,1,_xll.BDP(K128,$L$7))</f>
        <v>1</v>
      </c>
      <c r="M128" s="68">
        <f>IF(D128 = C791,1,_xll.BDP(K128,$M$7)*L128)</f>
        <v>1</v>
      </c>
      <c r="N128" s="69">
        <f>H128*J128*T128/M128</f>
        <v>-840.00000000003183</v>
      </c>
      <c r="O128" s="78">
        <f>N128 / Y791</f>
        <v>-4.9928031034293862E-6</v>
      </c>
      <c r="P128" s="69">
        <f>G128*J128*T128/M128</f>
        <v>-622860</v>
      </c>
      <c r="Q128" s="10">
        <f>P128 / Y791*100</f>
        <v>-0.37021635011927495</v>
      </c>
      <c r="R128" s="81">
        <f>IF(Q128&lt;0,Q128,0)</f>
        <v>-0.37021635011927495</v>
      </c>
      <c r="S128" s="152">
        <f>IF(Q128&gt;0,Q128,0)</f>
        <v>0</v>
      </c>
      <c r="T128" s="33">
        <f>IF(EXACT(D128,UPPER(D128)),1,0.01)/V128</f>
        <v>1</v>
      </c>
      <c r="U128" s="43">
        <v>0</v>
      </c>
      <c r="V128" s="43">
        <v>1</v>
      </c>
      <c r="W128" s="143">
        <f>IF(AND(Q128&lt;0,O128&gt;0),O128,0)</f>
        <v>0</v>
      </c>
      <c r="X128" s="143">
        <f>IF(AND(Q128&gt;0,O128&gt;0),O128,0)</f>
        <v>0</v>
      </c>
      <c r="Y128" s="194"/>
      <c r="Z128" s="176">
        <f>_xll.BDH(C128,$Z$7,$D$1,$D$1)</f>
        <v>4.516</v>
      </c>
      <c r="AA128" s="174">
        <f>IF(OR(F128="#N/A N/A",Z128="#N/A N/A"),0,  F128 - Z128)</f>
        <v>-7.3000000000000398E-2</v>
      </c>
      <c r="AB128" s="162">
        <f>IF(OR(Z128=0,Z128="#N/A N/A"),0,AA128 / Z128*100)</f>
        <v>-1.6164747564216209</v>
      </c>
      <c r="AC128" s="161">
        <v>-140000</v>
      </c>
      <c r="AD128" s="163">
        <f>IF(D128 = C791,1,_xll.BDP(K128,$AD$7)*L128)</f>
        <v>1</v>
      </c>
      <c r="AE128" s="186">
        <f>AA128*AC128*T128/AD128 / AF791</f>
        <v>6.0065318149069815E-5</v>
      </c>
      <c r="AF128" s="197"/>
      <c r="AG128" s="188"/>
      <c r="AH128" s="170"/>
    </row>
    <row r="129" spans="1:34" s="43" customFormat="1" ht="12" customHeight="1" x14ac:dyDescent="0.2">
      <c r="B129" s="48">
        <v>2098</v>
      </c>
      <c r="C129" s="140" t="s">
        <v>652</v>
      </c>
      <c r="D129" s="43" t="str">
        <f>_xll.BDP(C129,$D$7)</f>
        <v>EUR</v>
      </c>
      <c r="E129" s="43" t="s">
        <v>691</v>
      </c>
      <c r="F129" s="66">
        <f>_xll.BDP(C129,$F$7)</f>
        <v>19.414999999999999</v>
      </c>
      <c r="G129" s="66">
        <f>_xll.BDP(C129,$G$7)</f>
        <v>19.7</v>
      </c>
      <c r="H129" s="67">
        <f>IF(OR(G129="#N/A N/A",F129="#N/A N/A"),0,  G129 - F129)</f>
        <v>0.28500000000000014</v>
      </c>
      <c r="I129" s="75">
        <f>IF(OR(F129=0,F129="#N/A N/A"),0,H129 / F129*100)</f>
        <v>1.4679371619881543</v>
      </c>
      <c r="J129" s="25">
        <v>0</v>
      </c>
      <c r="K129" s="48" t="str">
        <f>CONCATENATE(C791,D129, " Curncy")</f>
        <v>EUREUR Curncy</v>
      </c>
      <c r="L129" s="48">
        <f>IF(D129 = C791,1,_xll.BDP(K129,$L$7))</f>
        <v>1</v>
      </c>
      <c r="M129" s="68">
        <f>IF(D129 = C791,1,_xll.BDP(K129,$M$7)*L129)</f>
        <v>1</v>
      </c>
      <c r="N129" s="69">
        <f>H129*J129*T129/M129</f>
        <v>0</v>
      </c>
      <c r="O129" s="78">
        <f>N129 / Y791</f>
        <v>0</v>
      </c>
      <c r="P129" s="69">
        <f>G129*J129*T129/M129</f>
        <v>0</v>
      </c>
      <c r="Q129" s="10">
        <f>P129 / Y791*100</f>
        <v>0</v>
      </c>
      <c r="R129" s="81">
        <f>IF(Q129&lt;0,Q129,0)</f>
        <v>0</v>
      </c>
      <c r="S129" s="152">
        <f>IF(Q129&gt;0,Q129,0)</f>
        <v>0</v>
      </c>
      <c r="T129" s="33">
        <f>IF(EXACT(D129,UPPER(D129)),1,0.01)/V129</f>
        <v>1</v>
      </c>
      <c r="U129" s="43">
        <v>0</v>
      </c>
      <c r="V129" s="43">
        <v>1</v>
      </c>
      <c r="W129" s="143">
        <f>IF(AND(Q129&lt;0,O129&gt;0),O129,0)</f>
        <v>0</v>
      </c>
      <c r="X129" s="143">
        <f>IF(AND(Q129&gt;0,O129&gt;0),O129,0)</f>
        <v>0</v>
      </c>
      <c r="Y129" s="194"/>
      <c r="Z129" s="176">
        <f>_xll.BDH(C129,$Z$7,$D$1,$D$1)</f>
        <v>19.21</v>
      </c>
      <c r="AA129" s="174">
        <f>IF(OR(F129="#N/A N/A",Z129="#N/A N/A"),0,  F129 - Z129)</f>
        <v>0.20499999999999829</v>
      </c>
      <c r="AB129" s="162">
        <f>IF(OR(Z129=0,Z129="#N/A N/A"),0,AA129 / Z129*100)</f>
        <v>1.067152524726696</v>
      </c>
      <c r="AC129" s="161">
        <v>0</v>
      </c>
      <c r="AD129" s="163">
        <f>IF(D129 = C791,1,_xll.BDP(K129,$AD$7)*L129)</f>
        <v>1</v>
      </c>
      <c r="AE129" s="186">
        <f>AA129*AC129*T129/AD129 / AF791</f>
        <v>0</v>
      </c>
      <c r="AF129" s="197"/>
      <c r="AG129" s="188"/>
      <c r="AH129" s="170"/>
    </row>
    <row r="130" spans="1:34" s="43" customFormat="1" x14ac:dyDescent="0.2">
      <c r="B130" s="48">
        <v>2055</v>
      </c>
      <c r="C130" s="140" t="s">
        <v>203</v>
      </c>
      <c r="D130" s="43" t="str">
        <f>_xll.BDP(C130,$D$7)</f>
        <v>EUR</v>
      </c>
      <c r="E130" s="43" t="s">
        <v>440</v>
      </c>
      <c r="F130" s="66">
        <f>_xll.BDP(C130,$F$7)</f>
        <v>79.92</v>
      </c>
      <c r="G130" s="66">
        <f>_xll.BDP(C130,$G$7)</f>
        <v>81.06</v>
      </c>
      <c r="H130" s="67">
        <f>IF(OR(G130="#N/A N/A",F130="#N/A N/A"),0,  G130 - F130)</f>
        <v>1.1400000000000006</v>
      </c>
      <c r="I130" s="75">
        <f>IF(OR(F130=0,F130="#N/A N/A"),0,H130 / F130*100)</f>
        <v>1.426426426426427</v>
      </c>
      <c r="J130" s="25">
        <v>-9000</v>
      </c>
      <c r="K130" s="48" t="str">
        <f>CONCATENATE(C791,D130, " Curncy")</f>
        <v>EUREUR Curncy</v>
      </c>
      <c r="L130" s="48">
        <f>IF(D130 = C791,1,_xll.BDP(K130,$L$7))</f>
        <v>1</v>
      </c>
      <c r="M130" s="68">
        <f>IF(D130 = C791,1,_xll.BDP(K130,$M$7)*L130)</f>
        <v>1</v>
      </c>
      <c r="N130" s="69">
        <f>H130*J130*T130/M130</f>
        <v>-10260.000000000005</v>
      </c>
      <c r="O130" s="78">
        <f>N130 / Y791</f>
        <v>-6.0983523620456654E-5</v>
      </c>
      <c r="P130" s="69">
        <f>G130*J130*T130/M130</f>
        <v>-729540</v>
      </c>
      <c r="Q130" s="10">
        <f>P130 / Y791*100</f>
        <v>-0.43362494953282582</v>
      </c>
      <c r="R130" s="81">
        <f>IF(Q130&lt;0,Q130,0)</f>
        <v>-0.43362494953282582</v>
      </c>
      <c r="S130" s="152">
        <f>IF(Q130&gt;0,Q130,0)</f>
        <v>0</v>
      </c>
      <c r="T130" s="33">
        <f>IF(EXACT(D130,UPPER(D130)),1,0.01)/V130</f>
        <v>1</v>
      </c>
      <c r="U130" s="43">
        <v>0</v>
      </c>
      <c r="V130" s="43">
        <v>1</v>
      </c>
      <c r="W130" s="143">
        <f>IF(AND(Q130&lt;0,O130&gt;0),O130,0)</f>
        <v>0</v>
      </c>
      <c r="X130" s="143">
        <f>IF(AND(Q130&gt;0,O130&gt;0),O130,0)</f>
        <v>0</v>
      </c>
      <c r="Y130" s="194"/>
      <c r="Z130" s="176">
        <f>_xll.BDH(C130,$Z$7,$D$1,$D$1)</f>
        <v>79.64</v>
      </c>
      <c r="AA130" s="174">
        <f>IF(OR(F130="#N/A N/A",Z130="#N/A N/A"),0,  F130 - Z130)</f>
        <v>0.28000000000000114</v>
      </c>
      <c r="AB130" s="162">
        <f>IF(OR(Z130=0,Z130="#N/A N/A"),0,AA130 / Z130*100)</f>
        <v>0.35158211953792207</v>
      </c>
      <c r="AC130" s="161">
        <v>-9000</v>
      </c>
      <c r="AD130" s="163">
        <f>IF(D130 = C791,1,_xll.BDP(K130,$AD$7)*L130)</f>
        <v>1</v>
      </c>
      <c r="AE130" s="186">
        <f>AA130*AC130*T130/AD130 / AF791</f>
        <v>-1.4810626392921301E-5</v>
      </c>
      <c r="AF130" s="197"/>
      <c r="AG130" s="188"/>
      <c r="AH130" s="170"/>
    </row>
    <row r="131" spans="1:34" s="43" customFormat="1" x14ac:dyDescent="0.2">
      <c r="B131" s="48">
        <v>3988</v>
      </c>
      <c r="C131" s="140" t="s">
        <v>202</v>
      </c>
      <c r="D131" s="43" t="str">
        <f>_xll.BDP(C131,$D$7)</f>
        <v>EUR</v>
      </c>
      <c r="E131" s="43" t="s">
        <v>439</v>
      </c>
      <c r="F131" s="66">
        <f>_xll.BDP(C131,$F$7)</f>
        <v>20.75</v>
      </c>
      <c r="G131" s="66">
        <f>_xll.BDP(C131,$G$7)</f>
        <v>21.11</v>
      </c>
      <c r="H131" s="67">
        <f>IF(OR(G131="#N/A N/A",F131="#N/A N/A"),0,  G131 - F131)</f>
        <v>0.35999999999999943</v>
      </c>
      <c r="I131" s="75">
        <f>IF(OR(F131=0,F131="#N/A N/A"),0,H131 / F131*100)</f>
        <v>1.7349397590361419</v>
      </c>
      <c r="J131" s="25">
        <v>112000</v>
      </c>
      <c r="K131" s="48" t="str">
        <f>CONCATENATE(C791,D131, " Curncy")</f>
        <v>EUREUR Curncy</v>
      </c>
      <c r="L131" s="48">
        <f>IF(D131 = C791,1,_xll.BDP(K131,$L$7))</f>
        <v>1</v>
      </c>
      <c r="M131" s="68">
        <f>IF(D131 = C791,1,_xll.BDP(K131,$M$7)*L131)</f>
        <v>1</v>
      </c>
      <c r="N131" s="69">
        <f>H131*J131*T131/M131</f>
        <v>40319.999999999935</v>
      </c>
      <c r="O131" s="78">
        <f>N131 / Y791</f>
        <v>2.3965454896460108E-4</v>
      </c>
      <c r="P131" s="69">
        <f>G131*J131*T131/M131</f>
        <v>2364320</v>
      </c>
      <c r="Q131" s="10">
        <f>P131 / Y791*100</f>
        <v>1.4053076468452048</v>
      </c>
      <c r="R131" s="81">
        <f>IF(Q131&lt;0,Q131,0)</f>
        <v>0</v>
      </c>
      <c r="S131" s="152">
        <f>IF(Q131&gt;0,Q131,0)</f>
        <v>1.4053076468452048</v>
      </c>
      <c r="T131" s="33">
        <f>IF(EXACT(D131,UPPER(D131)),1,0.01)/V131</f>
        <v>1</v>
      </c>
      <c r="U131" s="43">
        <v>0</v>
      </c>
      <c r="V131" s="43">
        <v>1</v>
      </c>
      <c r="W131" s="143">
        <f>IF(AND(Q131&lt;0,O131&gt;0),O131,0)</f>
        <v>0</v>
      </c>
      <c r="X131" s="143">
        <f>IF(AND(Q131&gt;0,O131&gt;0),O131,0)</f>
        <v>2.3965454896460108E-4</v>
      </c>
      <c r="Y131" s="194"/>
      <c r="Z131" s="176">
        <f>_xll.BDH(C131,$Z$7,$D$1,$D$1)</f>
        <v>20.57</v>
      </c>
      <c r="AA131" s="174">
        <f>IF(OR(F131="#N/A N/A",Z131="#N/A N/A"),0,  F131 - Z131)</f>
        <v>0.17999999999999972</v>
      </c>
      <c r="AB131" s="162">
        <f>IF(OR(Z131=0,Z131="#N/A N/A"),0,AA131 / Z131*100)</f>
        <v>0.8750607681088951</v>
      </c>
      <c r="AC131" s="161">
        <v>112000</v>
      </c>
      <c r="AD131" s="163">
        <f>IF(D131 = C791,1,_xll.BDP(K131,$AD$7)*L131)</f>
        <v>1</v>
      </c>
      <c r="AE131" s="186">
        <f>AA131*AC131*T131/AD131 / AF791</f>
        <v>1.1848501114336974E-4</v>
      </c>
      <c r="AF131" s="197"/>
      <c r="AG131" s="188"/>
      <c r="AH131" s="170"/>
    </row>
    <row r="132" spans="1:34" s="43" customFormat="1" x14ac:dyDescent="0.2">
      <c r="A132" s="45" t="s">
        <v>305</v>
      </c>
      <c r="B132" s="61"/>
      <c r="C132" s="220"/>
      <c r="D132" s="45"/>
      <c r="E132" s="47" t="s">
        <v>201</v>
      </c>
      <c r="F132" s="70"/>
      <c r="G132" s="70"/>
      <c r="H132" s="71"/>
      <c r="I132" s="76"/>
      <c r="J132" s="40"/>
      <c r="K132" s="49"/>
      <c r="L132" s="49"/>
      <c r="M132" s="72"/>
      <c r="N132" s="73">
        <f xml:space="preserve"> SUM(N74:N131)</f>
        <v>-24569.399999999318</v>
      </c>
      <c r="O132" s="79">
        <f xml:space="preserve"> SUM(O74:O131)</f>
        <v>-1.4603592448736899E-4</v>
      </c>
      <c r="P132" s="73">
        <f xml:space="preserve"> SUM(P74:P131)</f>
        <v>-11322670.800000001</v>
      </c>
      <c r="Q132" s="41">
        <f xml:space="preserve"> SUM(Q74:Q131)</f>
        <v>-6.7299840368270418</v>
      </c>
      <c r="R132" s="82">
        <f xml:space="preserve"> SUM(R74:R131)</f>
        <v>-9.9644058138711191</v>
      </c>
      <c r="S132" s="153">
        <f xml:space="preserve"> SUM(S74:S131)</f>
        <v>3.2344217770440773</v>
      </c>
      <c r="T132" s="38"/>
      <c r="U132" s="45"/>
      <c r="V132" s="45"/>
      <c r="W132" s="144">
        <f xml:space="preserve"> SUM(W74:W131)</f>
        <v>3.6292923511355613E-4</v>
      </c>
      <c r="X132" s="144">
        <f xml:space="preserve"> SUM(X74:X131)</f>
        <v>3.9377524819159929E-4</v>
      </c>
      <c r="Y132" s="207"/>
      <c r="Z132" s="165"/>
      <c r="AA132" s="175"/>
      <c r="AB132" s="164"/>
      <c r="AC132" s="165"/>
      <c r="AD132" s="171"/>
      <c r="AE132" s="187">
        <f xml:space="preserve"> SUM(AE74:AE131)</f>
        <v>7.862620672505488E-4</v>
      </c>
      <c r="AF132" s="208"/>
      <c r="AG132" s="188"/>
      <c r="AH132" s="170"/>
    </row>
    <row r="133" spans="1:34" s="43" customFormat="1" x14ac:dyDescent="0.2">
      <c r="B133" s="48"/>
      <c r="C133" s="140"/>
      <c r="F133" s="66"/>
      <c r="G133" s="66"/>
      <c r="H133" s="67"/>
      <c r="I133" s="75"/>
      <c r="J133" s="25"/>
      <c r="K133" s="48"/>
      <c r="L133" s="48"/>
      <c r="M133" s="68"/>
      <c r="N133" s="69"/>
      <c r="O133" s="78"/>
      <c r="P133" s="69"/>
      <c r="Q133" s="10"/>
      <c r="R133" s="81"/>
      <c r="S133" s="152"/>
      <c r="T133" s="33"/>
      <c r="W133" s="143"/>
      <c r="X133" s="143"/>
      <c r="Y133" s="194"/>
      <c r="Z133" s="176"/>
      <c r="AA133" s="174"/>
      <c r="AB133" s="162"/>
      <c r="AC133" s="161"/>
      <c r="AD133" s="163"/>
      <c r="AE133" s="186"/>
      <c r="AF133" s="197"/>
      <c r="AG133" s="188"/>
      <c r="AH133" s="170"/>
    </row>
    <row r="134" spans="1:34" s="43" customFormat="1" x14ac:dyDescent="0.2">
      <c r="B134" s="48"/>
      <c r="C134" s="140" t="s">
        <v>692</v>
      </c>
      <c r="D134" s="43" t="str">
        <f>_xll.BDP(C134,$D$7)</f>
        <v>EUR</v>
      </c>
      <c r="E134" s="43" t="str">
        <f>_xll.BDP(C134,$E$7)</f>
        <v>DAX INDEX FUTURE  Mar18</v>
      </c>
      <c r="F134" s="66">
        <f>_xll.BDP(C134,$F$7)</f>
        <v>12239.5</v>
      </c>
      <c r="G134" s="66">
        <f>_xll.BDP(C134,$G$7)</f>
        <v>12334</v>
      </c>
      <c r="H134" s="67">
        <f>IF(OR(G134="#N/A N/A",F134="#N/A N/A"),0,  G134 - F134)</f>
        <v>94.5</v>
      </c>
      <c r="I134" s="75">
        <f>IF(OR(F134=0,F134="#N/A N/A"),0,H134 / F134*100)</f>
        <v>0.77209036316843005</v>
      </c>
      <c r="J134" s="25">
        <v>0</v>
      </c>
      <c r="K134" s="48" t="str">
        <f>CONCATENATE(C791,D134, " Curncy")</f>
        <v>EUREUR Curncy</v>
      </c>
      <c r="L134" s="48">
        <f>IF(D134 = C791,1,_xll.BDP(K134,$L$7))</f>
        <v>1</v>
      </c>
      <c r="M134" s="68">
        <f>IF(D134 = C791,1,_xll.BDP(K134,$M$7)*L134)</f>
        <v>1</v>
      </c>
      <c r="N134" s="69">
        <f>H134*J134*T134/M134</f>
        <v>0</v>
      </c>
      <c r="O134" s="78">
        <f>N134 / Y791</f>
        <v>0</v>
      </c>
      <c r="P134" s="69">
        <f>G134*J134*T134/M134</f>
        <v>0</v>
      </c>
      <c r="Q134" s="10">
        <f>P134 / Y791*100</f>
        <v>0</v>
      </c>
      <c r="R134" s="81">
        <f>IF(Q134&lt;0,Q134,0)</f>
        <v>0</v>
      </c>
      <c r="S134" s="152">
        <f>IF(Q134&gt;0,Q134,0)</f>
        <v>0</v>
      </c>
      <c r="T134" s="33">
        <f>IF(EXACT(D134,UPPER(D134)),1,0.01)/V134</f>
        <v>1</v>
      </c>
      <c r="U134" s="43">
        <v>3</v>
      </c>
      <c r="V134" s="43">
        <v>1</v>
      </c>
      <c r="W134" s="143">
        <f>IF(AND(Q134&lt;0,O134&gt;0),O134,0)</f>
        <v>0</v>
      </c>
      <c r="X134" s="143">
        <f>IF(AND(Q134&gt;0,O134&gt;0),O134,0)</f>
        <v>0</v>
      </c>
      <c r="Y134" s="194"/>
      <c r="Z134" s="176">
        <f>_xll.BDH(C134,$Z$7,$D$1,$D$1)</f>
        <v>12110</v>
      </c>
      <c r="AA134" s="174">
        <f>IF(OR(F134="#N/A N/A",Z134="#N/A N/A"),0,  F134 - Z134)</f>
        <v>129.5</v>
      </c>
      <c r="AB134" s="162">
        <f>IF(OR(Z134=0,Z134="#N/A N/A"),0,AA134 / Z134*100)</f>
        <v>1.0693641618497109</v>
      </c>
      <c r="AC134" s="161">
        <v>0</v>
      </c>
      <c r="AD134" s="163">
        <f>IF(D134 = C791,1,_xll.BDP(K134,$AD$7)*L134)</f>
        <v>1</v>
      </c>
      <c r="AE134" s="186">
        <f>AA134*AC134*T134/AD134 / AF791</f>
        <v>0</v>
      </c>
      <c r="AF134" s="197"/>
      <c r="AG134" s="188"/>
      <c r="AH134" s="170"/>
    </row>
    <row r="135" spans="1:34" s="43" customFormat="1" ht="12" customHeight="1" x14ac:dyDescent="0.2">
      <c r="B135" s="48">
        <v>2245</v>
      </c>
      <c r="C135" s="140" t="s">
        <v>737</v>
      </c>
      <c r="D135" s="43" t="str">
        <f>_xll.BDP(C135,$D$7)</f>
        <v>EUR</v>
      </c>
      <c r="E135" s="43" t="s">
        <v>770</v>
      </c>
      <c r="F135" s="66">
        <f>_xll.BDP(C135,$F$7)</f>
        <v>174.6</v>
      </c>
      <c r="G135" s="66">
        <f>_xll.BDP(C135,$G$7)</f>
        <v>175.65</v>
      </c>
      <c r="H135" s="67">
        <f>IF(OR(G135="#N/A N/A",F135="#N/A N/A"),0,  G135 - F135)</f>
        <v>1.0500000000000114</v>
      </c>
      <c r="I135" s="75">
        <f>IF(OR(F135=0,F135="#N/A N/A"),0,H135 / F135*100)</f>
        <v>0.60137457044674192</v>
      </c>
      <c r="J135" s="25">
        <v>0</v>
      </c>
      <c r="K135" s="48" t="str">
        <f>CONCATENATE(C791,D135, " Curncy")</f>
        <v>EUREUR Curncy</v>
      </c>
      <c r="L135" s="48">
        <f>IF(D135 = C791,1,_xll.BDP(K135,$L$7))</f>
        <v>1</v>
      </c>
      <c r="M135" s="68">
        <f>IF(D135 = C791,1,_xll.BDP(K135,$M$7)*L135)</f>
        <v>1</v>
      </c>
      <c r="N135" s="69">
        <f>H135*J135*T135/M135</f>
        <v>0</v>
      </c>
      <c r="O135" s="78">
        <f>N135 / Y791</f>
        <v>0</v>
      </c>
      <c r="P135" s="69">
        <f>G135*J135*T135/M135</f>
        <v>0</v>
      </c>
      <c r="Q135" s="10">
        <f>P135 / Y791*100</f>
        <v>0</v>
      </c>
      <c r="R135" s="81">
        <f>IF(Q135&lt;0,Q135,0)</f>
        <v>0</v>
      </c>
      <c r="S135" s="152">
        <f>IF(Q135&gt;0,Q135,0)</f>
        <v>0</v>
      </c>
      <c r="T135" s="33">
        <f>IF(EXACT(D135,UPPER(D135)),1,0.01)/V135</f>
        <v>1</v>
      </c>
      <c r="U135" s="43">
        <v>0</v>
      </c>
      <c r="V135" s="43">
        <v>1</v>
      </c>
      <c r="W135" s="143">
        <f>IF(AND(Q135&lt;0,O135&gt;0),O135,0)</f>
        <v>0</v>
      </c>
      <c r="X135" s="143">
        <f>IF(AND(Q135&gt;0,O135&gt;0),O135,0)</f>
        <v>0</v>
      </c>
      <c r="Y135" s="194"/>
      <c r="Z135" s="176">
        <f>_xll.BDH(C135,$Z$7,$D$1,$D$1)</f>
        <v>173.9</v>
      </c>
      <c r="AA135" s="174">
        <f>IF(OR(F135="#N/A N/A",Z135="#N/A N/A"),0,  F135 - Z135)</f>
        <v>0.69999999999998863</v>
      </c>
      <c r="AB135" s="162">
        <f>IF(OR(Z135=0,Z135="#N/A N/A"),0,AA135 / Z135*100)</f>
        <v>0.40253018976422578</v>
      </c>
      <c r="AC135" s="161">
        <v>0</v>
      </c>
      <c r="AD135" s="163">
        <f>IF(D135 = C791,1,_xll.BDP(K135,$AD$7)*L135)</f>
        <v>1</v>
      </c>
      <c r="AE135" s="186">
        <f>AA135*AC135*T135/AD135 / AF791</f>
        <v>0</v>
      </c>
      <c r="AF135" s="197"/>
      <c r="AG135" s="188"/>
      <c r="AH135" s="170"/>
    </row>
    <row r="136" spans="1:34" s="43" customFormat="1" ht="12" customHeight="1" x14ac:dyDescent="0.2">
      <c r="B136" s="48">
        <v>1694</v>
      </c>
      <c r="C136" s="140" t="s">
        <v>738</v>
      </c>
      <c r="D136" s="43" t="str">
        <f>_xll.BDP(C136,$D$7)</f>
        <v>EUR</v>
      </c>
      <c r="E136" s="43" t="s">
        <v>771</v>
      </c>
      <c r="F136" s="66">
        <f>_xll.BDP(C136,$F$7)</f>
        <v>4.6300000000000001E-2</v>
      </c>
      <c r="G136" s="66">
        <f>_xll.BDP(C136,$G$7)</f>
        <v>0.04</v>
      </c>
      <c r="H136" s="67">
        <f>IF(OR(G136="#N/A N/A",F136="#N/A N/A"),0,  G136 - F136)</f>
        <v>-6.3E-3</v>
      </c>
      <c r="I136" s="75">
        <f>IF(OR(F136=0,F136="#N/A N/A"),0,H136 / F136*100)</f>
        <v>-13.606911447084233</v>
      </c>
      <c r="J136" s="25">
        <v>0</v>
      </c>
      <c r="K136" s="48" t="str">
        <f>CONCATENATE(C791,D136, " Curncy")</f>
        <v>EUREUR Curncy</v>
      </c>
      <c r="L136" s="48">
        <f>IF(D136 = C791,1,_xll.BDP(K136,$L$7))</f>
        <v>1</v>
      </c>
      <c r="M136" s="68">
        <f>IF(D136 = C791,1,_xll.BDP(K136,$M$7)*L136)</f>
        <v>1</v>
      </c>
      <c r="N136" s="69">
        <f>H136*J136*T136/M136</f>
        <v>0</v>
      </c>
      <c r="O136" s="78">
        <f>N136 / Y791</f>
        <v>0</v>
      </c>
      <c r="P136" s="69">
        <f>G136*J136*T136/M136</f>
        <v>0</v>
      </c>
      <c r="Q136" s="10">
        <f>P136 / Y791*100</f>
        <v>0</v>
      </c>
      <c r="R136" s="81">
        <f>IF(Q136&lt;0,Q136,0)</f>
        <v>0</v>
      </c>
      <c r="S136" s="152">
        <f>IF(Q136&gt;0,Q136,0)</f>
        <v>0</v>
      </c>
      <c r="T136" s="33">
        <f>IF(EXACT(D136,UPPER(D136)),1,0.01)/V136</f>
        <v>1</v>
      </c>
      <c r="U136" s="43">
        <v>0</v>
      </c>
      <c r="V136" s="43">
        <v>1</v>
      </c>
      <c r="W136" s="143">
        <f>IF(AND(Q136&lt;0,O136&gt;0),O136,0)</f>
        <v>0</v>
      </c>
      <c r="X136" s="143">
        <f>IF(AND(Q136&gt;0,O136&gt;0),O136,0)</f>
        <v>0</v>
      </c>
      <c r="Y136" s="194"/>
      <c r="Z136" s="176">
        <f>_xll.BDH(C136,$Z$7,$D$1,$D$1)</f>
        <v>4.9599999999999998E-2</v>
      </c>
      <c r="AA136" s="174">
        <f>IF(OR(F136="#N/A N/A",Z136="#N/A N/A"),0,  F136 - Z136)</f>
        <v>-3.2999999999999974E-3</v>
      </c>
      <c r="AB136" s="162">
        <f>IF(OR(Z136=0,Z136="#N/A N/A"),0,AA136 / Z136*100)</f>
        <v>-6.6532258064516085</v>
      </c>
      <c r="AC136" s="161">
        <v>0</v>
      </c>
      <c r="AD136" s="163">
        <f>IF(D136 = C791,1,_xll.BDP(K136,$AD$7)*L136)</f>
        <v>1</v>
      </c>
      <c r="AE136" s="186">
        <f>AA136*AC136*T136/AD136 / AF791</f>
        <v>0</v>
      </c>
      <c r="AF136" s="197"/>
      <c r="AG136" s="188"/>
      <c r="AH136" s="170"/>
    </row>
    <row r="137" spans="1:34" s="43" customFormat="1" ht="12" customHeight="1" x14ac:dyDescent="0.2">
      <c r="B137" s="48">
        <v>2756</v>
      </c>
      <c r="C137" s="140" t="s">
        <v>739</v>
      </c>
      <c r="D137" s="43" t="str">
        <f>_xll.BDP(C137,$D$7)</f>
        <v>EUR</v>
      </c>
      <c r="E137" s="43" t="s">
        <v>772</v>
      </c>
      <c r="F137" s="66">
        <f>_xll.BDP(C137,$F$7)</f>
        <v>16.315000000000001</v>
      </c>
      <c r="G137" s="66">
        <f>_xll.BDP(C137,$G$7)</f>
        <v>16.760000000000002</v>
      </c>
      <c r="H137" s="67">
        <f>IF(OR(G137="#N/A N/A",F137="#N/A N/A"),0,  G137 - F137)</f>
        <v>0.44500000000000028</v>
      </c>
      <c r="I137" s="75">
        <f>IF(OR(F137=0,F137="#N/A N/A"),0,H137 / F137*100)</f>
        <v>2.727551333129024</v>
      </c>
      <c r="J137" s="25">
        <v>0</v>
      </c>
      <c r="K137" s="48" t="str">
        <f>CONCATENATE(C791,D137, " Curncy")</f>
        <v>EUREUR Curncy</v>
      </c>
      <c r="L137" s="48">
        <f>IF(D137 = C791,1,_xll.BDP(K137,$L$7))</f>
        <v>1</v>
      </c>
      <c r="M137" s="68">
        <f>IF(D137 = C791,1,_xll.BDP(K137,$M$7)*L137)</f>
        <v>1</v>
      </c>
      <c r="N137" s="69">
        <f>H137*J137*T137/M137</f>
        <v>0</v>
      </c>
      <c r="O137" s="78">
        <f>N137 / Y791</f>
        <v>0</v>
      </c>
      <c r="P137" s="69">
        <f>G137*J137*T137/M137</f>
        <v>0</v>
      </c>
      <c r="Q137" s="10">
        <f>P137 / Y791*100</f>
        <v>0</v>
      </c>
      <c r="R137" s="81">
        <f>IF(Q137&lt;0,Q137,0)</f>
        <v>0</v>
      </c>
      <c r="S137" s="152">
        <f>IF(Q137&gt;0,Q137,0)</f>
        <v>0</v>
      </c>
      <c r="T137" s="33">
        <f>IF(EXACT(D137,UPPER(D137)),1,0.01)/V137</f>
        <v>1</v>
      </c>
      <c r="U137" s="43">
        <v>0</v>
      </c>
      <c r="V137" s="43">
        <v>1</v>
      </c>
      <c r="W137" s="143">
        <f>IF(AND(Q137&lt;0,O137&gt;0),O137,0)</f>
        <v>0</v>
      </c>
      <c r="X137" s="143">
        <f>IF(AND(Q137&gt;0,O137&gt;0),O137,0)</f>
        <v>0</v>
      </c>
      <c r="Y137" s="194"/>
      <c r="Z137" s="176">
        <f>_xll.BDH(C137,$Z$7,$D$1,$D$1)</f>
        <v>15.74</v>
      </c>
      <c r="AA137" s="174">
        <f>IF(OR(F137="#N/A N/A",Z137="#N/A N/A"),0,  F137 - Z137)</f>
        <v>0.57500000000000107</v>
      </c>
      <c r="AB137" s="162">
        <f>IF(OR(Z137=0,Z137="#N/A N/A"),0,AA137 / Z137*100)</f>
        <v>3.6531130876747211</v>
      </c>
      <c r="AC137" s="161">
        <v>0</v>
      </c>
      <c r="AD137" s="163">
        <f>IF(D137 = C791,1,_xll.BDP(K137,$AD$7)*L137)</f>
        <v>1</v>
      </c>
      <c r="AE137" s="186">
        <f>AA137*AC137*T137/AD137 / AF791</f>
        <v>0</v>
      </c>
      <c r="AF137" s="197"/>
      <c r="AG137" s="188"/>
      <c r="AH137" s="170"/>
    </row>
    <row r="138" spans="1:34" s="43" customFormat="1" ht="12" customHeight="1" x14ac:dyDescent="0.2">
      <c r="B138" s="48">
        <v>282</v>
      </c>
      <c r="C138" s="140" t="s">
        <v>740</v>
      </c>
      <c r="D138" s="43" t="str">
        <f>_xll.BDP(C138,$D$7)</f>
        <v>EUR</v>
      </c>
      <c r="E138" s="43" t="s">
        <v>773</v>
      </c>
      <c r="F138" s="66">
        <f>_xll.BDP(C138,$F$7)</f>
        <v>188.62</v>
      </c>
      <c r="G138" s="66">
        <f>_xll.BDP(C138,$G$7)</f>
        <v>190.14</v>
      </c>
      <c r="H138" s="67">
        <f>IF(OR(G138="#N/A N/A",F138="#N/A N/A"),0,  G138 - F138)</f>
        <v>1.5199999999999818</v>
      </c>
      <c r="I138" s="75">
        <f>IF(OR(F138=0,F138="#N/A N/A"),0,H138 / F138*100)</f>
        <v>0.80585303785387641</v>
      </c>
      <c r="J138" s="25">
        <v>0</v>
      </c>
      <c r="K138" s="48" t="str">
        <f>CONCATENATE(C791,D138, " Curncy")</f>
        <v>EUREUR Curncy</v>
      </c>
      <c r="L138" s="48">
        <f>IF(D138 = C791,1,_xll.BDP(K138,$L$7))</f>
        <v>1</v>
      </c>
      <c r="M138" s="68">
        <f>IF(D138 = C791,1,_xll.BDP(K138,$M$7)*L138)</f>
        <v>1</v>
      </c>
      <c r="N138" s="69">
        <f>H138*J138*T138/M138</f>
        <v>0</v>
      </c>
      <c r="O138" s="78">
        <f>N138 / Y791</f>
        <v>0</v>
      </c>
      <c r="P138" s="69">
        <f>G138*J138*T138/M138</f>
        <v>0</v>
      </c>
      <c r="Q138" s="10">
        <f>P138 / Y791*100</f>
        <v>0</v>
      </c>
      <c r="R138" s="81">
        <f>IF(Q138&lt;0,Q138,0)</f>
        <v>0</v>
      </c>
      <c r="S138" s="152">
        <f>IF(Q138&gt;0,Q138,0)</f>
        <v>0</v>
      </c>
      <c r="T138" s="33">
        <f>IF(EXACT(D138,UPPER(D138)),1,0.01)/V138</f>
        <v>1</v>
      </c>
      <c r="U138" s="43">
        <v>0</v>
      </c>
      <c r="V138" s="43">
        <v>1</v>
      </c>
      <c r="W138" s="143">
        <f>IF(AND(Q138&lt;0,O138&gt;0),O138,0)</f>
        <v>0</v>
      </c>
      <c r="X138" s="143">
        <f>IF(AND(Q138&gt;0,O138&gt;0),O138,0)</f>
        <v>0</v>
      </c>
      <c r="Y138" s="194"/>
      <c r="Z138" s="176">
        <f>_xll.BDH(C138,$Z$7,$D$1,$D$1)</f>
        <v>186.84</v>
      </c>
      <c r="AA138" s="174">
        <f>IF(OR(F138="#N/A N/A",Z138="#N/A N/A"),0,  F138 - Z138)</f>
        <v>1.7800000000000011</v>
      </c>
      <c r="AB138" s="162">
        <f>IF(OR(Z138=0,Z138="#N/A N/A"),0,AA138 / Z138*100)</f>
        <v>0.95268679083708052</v>
      </c>
      <c r="AC138" s="161">
        <v>0</v>
      </c>
      <c r="AD138" s="163">
        <f>IF(D138 = C791,1,_xll.BDP(K138,$AD$7)*L138)</f>
        <v>1</v>
      </c>
      <c r="AE138" s="186">
        <f>AA138*AC138*T138/AD138 / AF791</f>
        <v>0</v>
      </c>
      <c r="AF138" s="197"/>
      <c r="AG138" s="188"/>
      <c r="AH138" s="170"/>
    </row>
    <row r="139" spans="1:34" s="43" customFormat="1" x14ac:dyDescent="0.2">
      <c r="B139" s="48">
        <v>13</v>
      </c>
      <c r="C139" s="140" t="s">
        <v>200</v>
      </c>
      <c r="D139" s="43" t="str">
        <f>_xll.BDP(C139,$D$7)</f>
        <v>EUR</v>
      </c>
      <c r="E139" s="43" t="s">
        <v>481</v>
      </c>
      <c r="F139" s="66">
        <f>_xll.BDP(C139,$F$7)</f>
        <v>3.76</v>
      </c>
      <c r="G139" s="66">
        <f>_xll.BDP(C139,$G$7)</f>
        <v>3.68</v>
      </c>
      <c r="H139" s="67">
        <f>IF(OR(G139="#N/A N/A",F139="#N/A N/A"),0,  G139 - F139)</f>
        <v>-7.9999999999999627E-2</v>
      </c>
      <c r="I139" s="75">
        <f>IF(OR(F139=0,F139="#N/A N/A"),0,H139 / F139*100)</f>
        <v>-2.1276595744680753</v>
      </c>
      <c r="J139" s="25">
        <v>39365</v>
      </c>
      <c r="K139" s="48" t="str">
        <f>CONCATENATE(C791,D139, " Curncy")</f>
        <v>EUREUR Curncy</v>
      </c>
      <c r="L139" s="48">
        <f>IF(D139 = C791,1,_xll.BDP(K139,$L$7))</f>
        <v>1</v>
      </c>
      <c r="M139" s="68">
        <f>IF(D139 = C791,1,_xll.BDP(K139,$M$7)*L139)</f>
        <v>1</v>
      </c>
      <c r="N139" s="69">
        <f>H139*J139*T139/M139</f>
        <v>-3149.1999999999853</v>
      </c>
      <c r="O139" s="78">
        <f>N139 / Y791</f>
        <v>-1.8718256587284707E-5</v>
      </c>
      <c r="P139" s="69">
        <f>G139*J139*T139/M139</f>
        <v>144863.20000000001</v>
      </c>
      <c r="Q139" s="10">
        <f>P139 / Y791*100</f>
        <v>8.6103980301510064E-2</v>
      </c>
      <c r="R139" s="81">
        <f>IF(Q139&lt;0,Q139,0)</f>
        <v>0</v>
      </c>
      <c r="S139" s="152">
        <f>IF(Q139&gt;0,Q139,0)</f>
        <v>8.6103980301510064E-2</v>
      </c>
      <c r="T139" s="33">
        <f>IF(EXACT(D139,UPPER(D139)),1,0.01)/V139</f>
        <v>1</v>
      </c>
      <c r="U139" s="43">
        <v>0</v>
      </c>
      <c r="V139" s="43">
        <v>1</v>
      </c>
      <c r="W139" s="143">
        <f>IF(AND(Q139&lt;0,O139&gt;0),O139,0)</f>
        <v>0</v>
      </c>
      <c r="X139" s="143">
        <f>IF(AND(Q139&gt;0,O139&gt;0),O139,0)</f>
        <v>0</v>
      </c>
      <c r="Y139" s="194"/>
      <c r="Z139" s="176">
        <f>_xll.BDH(C139,$Z$7,$D$1,$D$1)</f>
        <v>3.64</v>
      </c>
      <c r="AA139" s="174">
        <f>IF(OR(F139="#N/A N/A",Z139="#N/A N/A"),0,  F139 - Z139)</f>
        <v>0.11999999999999966</v>
      </c>
      <c r="AB139" s="162">
        <f>IF(OR(Z139=0,Z139="#N/A N/A"),0,AA139 / Z139*100)</f>
        <v>3.2967032967032872</v>
      </c>
      <c r="AC139" s="161">
        <v>39365</v>
      </c>
      <c r="AD139" s="163">
        <f>IF(D139 = C791,1,_xll.BDP(K139,$AD$7)*L139)</f>
        <v>1</v>
      </c>
      <c r="AE139" s="186">
        <f>AA139*AC139*T139/AD139 / AF791</f>
        <v>2.7762871807492526E-5</v>
      </c>
      <c r="AF139" s="197"/>
      <c r="AG139" s="188"/>
      <c r="AH139" s="170"/>
    </row>
    <row r="140" spans="1:34" s="43" customFormat="1" ht="12" customHeight="1" x14ac:dyDescent="0.2">
      <c r="B140" s="48">
        <v>2257</v>
      </c>
      <c r="C140" s="140" t="s">
        <v>741</v>
      </c>
      <c r="D140" s="43" t="str">
        <f>_xll.BDP(C140,$D$7)</f>
        <v>EUR</v>
      </c>
      <c r="E140" s="43" t="s">
        <v>774</v>
      </c>
      <c r="F140" s="66">
        <f>_xll.BDP(C140,$F$7)</f>
        <v>84.65</v>
      </c>
      <c r="G140" s="66">
        <f>_xll.BDP(C140,$G$7)</f>
        <v>84.6</v>
      </c>
      <c r="H140" s="67">
        <f>IF(OR(G140="#N/A N/A",F140="#N/A N/A"),0,  G140 - F140)</f>
        <v>-5.0000000000011369E-2</v>
      </c>
      <c r="I140" s="75">
        <f>IF(OR(F140=0,F140="#N/A N/A"),0,H140 / F140*100)</f>
        <v>-5.9066745422340652E-2</v>
      </c>
      <c r="J140" s="25">
        <v>0</v>
      </c>
      <c r="K140" s="48" t="str">
        <f>CONCATENATE(C791,D140, " Curncy")</f>
        <v>EUREUR Curncy</v>
      </c>
      <c r="L140" s="48">
        <f>IF(D140 = C791,1,_xll.BDP(K140,$L$7))</f>
        <v>1</v>
      </c>
      <c r="M140" s="68">
        <f>IF(D140 = C791,1,_xll.BDP(K140,$M$7)*L140)</f>
        <v>1</v>
      </c>
      <c r="N140" s="69">
        <f>H140*J140*T140/M140</f>
        <v>0</v>
      </c>
      <c r="O140" s="78">
        <f>N140 / Y791</f>
        <v>0</v>
      </c>
      <c r="P140" s="69">
        <f>G140*J140*T140/M140</f>
        <v>0</v>
      </c>
      <c r="Q140" s="10">
        <f>P140 / Y791*100</f>
        <v>0</v>
      </c>
      <c r="R140" s="81">
        <f>IF(Q140&lt;0,Q140,0)</f>
        <v>0</v>
      </c>
      <c r="S140" s="152">
        <f>IF(Q140&gt;0,Q140,0)</f>
        <v>0</v>
      </c>
      <c r="T140" s="33">
        <f>IF(EXACT(D140,UPPER(D140)),1,0.01)/V140</f>
        <v>1</v>
      </c>
      <c r="U140" s="43">
        <v>0</v>
      </c>
      <c r="V140" s="43">
        <v>1</v>
      </c>
      <c r="W140" s="143">
        <f>IF(AND(Q140&lt;0,O140&gt;0),O140,0)</f>
        <v>0</v>
      </c>
      <c r="X140" s="143">
        <f>IF(AND(Q140&gt;0,O140&gt;0),O140,0)</f>
        <v>0</v>
      </c>
      <c r="Y140" s="194"/>
      <c r="Z140" s="176">
        <f>_xll.BDH(C140,$Z$7,$D$1,$D$1)</f>
        <v>83.48</v>
      </c>
      <c r="AA140" s="174">
        <f>IF(OR(F140="#N/A N/A",Z140="#N/A N/A"),0,  F140 - Z140)</f>
        <v>1.1700000000000017</v>
      </c>
      <c r="AB140" s="162">
        <f>IF(OR(Z140=0,Z140="#N/A N/A"),0,AA140 / Z140*100)</f>
        <v>1.4015333013895563</v>
      </c>
      <c r="AC140" s="161">
        <v>0</v>
      </c>
      <c r="AD140" s="163">
        <f>IF(D140 = C791,1,_xll.BDP(K140,$AD$7)*L140)</f>
        <v>1</v>
      </c>
      <c r="AE140" s="186">
        <f>AA140*AC140*T140/AD140 / AF791</f>
        <v>0</v>
      </c>
      <c r="AF140" s="197"/>
      <c r="AG140" s="188"/>
      <c r="AH140" s="170"/>
    </row>
    <row r="141" spans="1:34" s="43" customFormat="1" ht="12" customHeight="1" x14ac:dyDescent="0.2">
      <c r="B141" s="48">
        <v>1514</v>
      </c>
      <c r="C141" s="140" t="s">
        <v>743</v>
      </c>
      <c r="D141" s="43" t="str">
        <f>_xll.BDP(C141,$D$7)</f>
        <v>EUR</v>
      </c>
      <c r="E141" s="43" t="s">
        <v>776</v>
      </c>
      <c r="F141" s="66">
        <f>_xll.BDP(C141,$F$7)</f>
        <v>97.1</v>
      </c>
      <c r="G141" s="66">
        <f>_xll.BDP(C141,$G$7)</f>
        <v>97.61</v>
      </c>
      <c r="H141" s="67">
        <f>IF(OR(G141="#N/A N/A",F141="#N/A N/A"),0,  G141 - F141)</f>
        <v>0.51000000000000512</v>
      </c>
      <c r="I141" s="75">
        <f>IF(OR(F141=0,F141="#N/A N/A"),0,H141 / F141*100)</f>
        <v>0.52523171987642137</v>
      </c>
      <c r="J141" s="25">
        <v>0</v>
      </c>
      <c r="K141" s="48" t="str">
        <f>CONCATENATE(C791,D141, " Curncy")</f>
        <v>EUREUR Curncy</v>
      </c>
      <c r="L141" s="48">
        <f>IF(D141 = C791,1,_xll.BDP(K141,$L$7))</f>
        <v>1</v>
      </c>
      <c r="M141" s="68">
        <f>IF(D141 = C791,1,_xll.BDP(K141,$M$7)*L141)</f>
        <v>1</v>
      </c>
      <c r="N141" s="69">
        <f>H141*J141*T141/M141</f>
        <v>0</v>
      </c>
      <c r="O141" s="78">
        <f>N141 / Y791</f>
        <v>0</v>
      </c>
      <c r="P141" s="69">
        <f>G141*J141*T141/M141</f>
        <v>0</v>
      </c>
      <c r="Q141" s="10">
        <f>P141 / Y791*100</f>
        <v>0</v>
      </c>
      <c r="R141" s="81">
        <f>IF(Q141&lt;0,Q141,0)</f>
        <v>0</v>
      </c>
      <c r="S141" s="152">
        <f>IF(Q141&gt;0,Q141,0)</f>
        <v>0</v>
      </c>
      <c r="T141" s="33">
        <f>IF(EXACT(D141,UPPER(D141)),1,0.01)/V141</f>
        <v>1</v>
      </c>
      <c r="U141" s="43">
        <v>0</v>
      </c>
      <c r="V141" s="43">
        <v>1</v>
      </c>
      <c r="W141" s="143">
        <f>IF(AND(Q141&lt;0,O141&gt;0),O141,0)</f>
        <v>0</v>
      </c>
      <c r="X141" s="143">
        <f>IF(AND(Q141&gt;0,O141&gt;0),O141,0)</f>
        <v>0</v>
      </c>
      <c r="Y141" s="194"/>
      <c r="Z141" s="176">
        <f>_xll.BDH(C141,$Z$7,$D$1,$D$1)</f>
        <v>95.7</v>
      </c>
      <c r="AA141" s="174">
        <f>IF(OR(F141="#N/A N/A",Z141="#N/A N/A"),0,  F141 - Z141)</f>
        <v>1.3999999999999915</v>
      </c>
      <c r="AB141" s="162">
        <f>IF(OR(Z141=0,Z141="#N/A N/A"),0,AA141 / Z141*100)</f>
        <v>1.4629049111807644</v>
      </c>
      <c r="AC141" s="161">
        <v>0</v>
      </c>
      <c r="AD141" s="163">
        <f>IF(D141 = C791,1,_xll.BDP(K141,$AD$7)*L141)</f>
        <v>1</v>
      </c>
      <c r="AE141" s="186">
        <f>AA141*AC141*T141/AD141 / AF791</f>
        <v>0</v>
      </c>
      <c r="AF141" s="197"/>
      <c r="AG141" s="188"/>
      <c r="AH141" s="170"/>
    </row>
    <row r="142" spans="1:34" s="43" customFormat="1" ht="12" customHeight="1" x14ac:dyDescent="0.2">
      <c r="B142" s="48">
        <v>1125</v>
      </c>
      <c r="C142" s="140" t="s">
        <v>742</v>
      </c>
      <c r="D142" s="43" t="str">
        <f>_xll.BDP(C142,$D$7)</f>
        <v>EUR</v>
      </c>
      <c r="E142" s="43" t="s">
        <v>775</v>
      </c>
      <c r="F142" s="66">
        <f>_xll.BDP(C142,$F$7)</f>
        <v>84.86</v>
      </c>
      <c r="G142" s="66">
        <f>_xll.BDP(C142,$G$7)</f>
        <v>84.39</v>
      </c>
      <c r="H142" s="67">
        <f>IF(OR(G142="#N/A N/A",F142="#N/A N/A"),0,  G142 - F142)</f>
        <v>-0.46999999999999886</v>
      </c>
      <c r="I142" s="75">
        <f>IF(OR(F142=0,F142="#N/A N/A"),0,H142 / F142*100)</f>
        <v>-0.55385340560923746</v>
      </c>
      <c r="J142" s="25">
        <v>0</v>
      </c>
      <c r="K142" s="48" t="str">
        <f>CONCATENATE(C791,D142, " Curncy")</f>
        <v>EUREUR Curncy</v>
      </c>
      <c r="L142" s="48">
        <f>IF(D142 = C791,1,_xll.BDP(K142,$L$7))</f>
        <v>1</v>
      </c>
      <c r="M142" s="68">
        <f>IF(D142 = C791,1,_xll.BDP(K142,$M$7)*L142)</f>
        <v>1</v>
      </c>
      <c r="N142" s="69">
        <f>H142*J142*T142/M142</f>
        <v>0</v>
      </c>
      <c r="O142" s="78">
        <f>N142 / Y791</f>
        <v>0</v>
      </c>
      <c r="P142" s="69">
        <f>G142*J142*T142/M142</f>
        <v>0</v>
      </c>
      <c r="Q142" s="10">
        <f>P142 / Y791*100</f>
        <v>0</v>
      </c>
      <c r="R142" s="81">
        <f>IF(Q142&lt;0,Q142,0)</f>
        <v>0</v>
      </c>
      <c r="S142" s="152">
        <f>IF(Q142&gt;0,Q142,0)</f>
        <v>0</v>
      </c>
      <c r="T142" s="33">
        <f>IF(EXACT(D142,UPPER(D142)),1,0.01)/V142</f>
        <v>1</v>
      </c>
      <c r="U142" s="43">
        <v>0</v>
      </c>
      <c r="V142" s="43">
        <v>1</v>
      </c>
      <c r="W142" s="143">
        <f>IF(AND(Q142&lt;0,O142&gt;0),O142,0)</f>
        <v>0</v>
      </c>
      <c r="X142" s="143">
        <f>IF(AND(Q142&gt;0,O142&gt;0),O142,0)</f>
        <v>0</v>
      </c>
      <c r="Y142" s="194"/>
      <c r="Z142" s="176">
        <f>_xll.BDH(C142,$Z$7,$D$1,$D$1)</f>
        <v>84.16</v>
      </c>
      <c r="AA142" s="174">
        <f>IF(OR(F142="#N/A N/A",Z142="#N/A N/A"),0,  F142 - Z142)</f>
        <v>0.70000000000000284</v>
      </c>
      <c r="AB142" s="162">
        <f>IF(OR(Z142=0,Z142="#N/A N/A"),0,AA142 / Z142*100)</f>
        <v>0.83174904942966121</v>
      </c>
      <c r="AC142" s="161">
        <v>0</v>
      </c>
      <c r="AD142" s="163">
        <f>IF(D142 = C791,1,_xll.BDP(K142,$AD$7)*L142)</f>
        <v>1</v>
      </c>
      <c r="AE142" s="186">
        <f>AA142*AC142*T142/AD142 / AF791</f>
        <v>0</v>
      </c>
      <c r="AF142" s="197"/>
      <c r="AG142" s="188"/>
      <c r="AH142" s="170"/>
    </row>
    <row r="143" spans="1:34" s="43" customFormat="1" ht="12" customHeight="1" x14ac:dyDescent="0.2">
      <c r="B143" s="48">
        <v>6266</v>
      </c>
      <c r="C143" s="140" t="s">
        <v>744</v>
      </c>
      <c r="D143" s="43" t="str">
        <f>_xll.BDP(C143,$D$7)</f>
        <v>EUR</v>
      </c>
      <c r="E143" s="43" t="s">
        <v>777</v>
      </c>
      <c r="F143" s="66">
        <f>_xll.BDP(C143,$F$7)</f>
        <v>87.42</v>
      </c>
      <c r="G143" s="66">
        <f>_xll.BDP(C143,$G$7)</f>
        <v>88.86</v>
      </c>
      <c r="H143" s="67">
        <f>IF(OR(G143="#N/A N/A",F143="#N/A N/A"),0,  G143 - F143)</f>
        <v>1.4399999999999977</v>
      </c>
      <c r="I143" s="75">
        <f>IF(OR(F143=0,F143="#N/A N/A"),0,H143 / F143*100)</f>
        <v>1.6472203157172245</v>
      </c>
      <c r="J143" s="25">
        <v>0</v>
      </c>
      <c r="K143" s="48" t="str">
        <f>CONCATENATE(C791,D143, " Curncy")</f>
        <v>EUREUR Curncy</v>
      </c>
      <c r="L143" s="48">
        <f>IF(D143 = C791,1,_xll.BDP(K143,$L$7))</f>
        <v>1</v>
      </c>
      <c r="M143" s="68">
        <f>IF(D143 = C791,1,_xll.BDP(K143,$M$7)*L143)</f>
        <v>1</v>
      </c>
      <c r="N143" s="69">
        <f>H143*J143*T143/M143</f>
        <v>0</v>
      </c>
      <c r="O143" s="78">
        <f>N143 / Y791</f>
        <v>0</v>
      </c>
      <c r="P143" s="69">
        <f>G143*J143*T143/M143</f>
        <v>0</v>
      </c>
      <c r="Q143" s="10">
        <f>P143 / Y791*100</f>
        <v>0</v>
      </c>
      <c r="R143" s="81">
        <f>IF(Q143&lt;0,Q143,0)</f>
        <v>0</v>
      </c>
      <c r="S143" s="152">
        <f>IF(Q143&gt;0,Q143,0)</f>
        <v>0</v>
      </c>
      <c r="T143" s="33">
        <f>IF(EXACT(D143,UPPER(D143)),1,0.01)/V143</f>
        <v>1</v>
      </c>
      <c r="U143" s="43">
        <v>0</v>
      </c>
      <c r="V143" s="43">
        <v>1</v>
      </c>
      <c r="W143" s="143">
        <f>IF(AND(Q143&lt;0,O143&gt;0),O143,0)</f>
        <v>0</v>
      </c>
      <c r="X143" s="143">
        <f>IF(AND(Q143&gt;0,O143&gt;0),O143,0)</f>
        <v>0</v>
      </c>
      <c r="Y143" s="194"/>
      <c r="Z143" s="176">
        <f>_xll.BDH(C143,$Z$7,$D$1,$D$1)</f>
        <v>87.54</v>
      </c>
      <c r="AA143" s="174">
        <f>IF(OR(F143="#N/A N/A",Z143="#N/A N/A"),0,  F143 - Z143)</f>
        <v>-0.12000000000000455</v>
      </c>
      <c r="AB143" s="162">
        <f>IF(OR(Z143=0,Z143="#N/A N/A"),0,AA143 / Z143*100)</f>
        <v>-0.13708019191227386</v>
      </c>
      <c r="AC143" s="161">
        <v>0</v>
      </c>
      <c r="AD143" s="163">
        <f>IF(D143 = C791,1,_xll.BDP(K143,$AD$7)*L143)</f>
        <v>1</v>
      </c>
      <c r="AE143" s="186">
        <f>AA143*AC143*T143/AD143 / AF791</f>
        <v>0</v>
      </c>
      <c r="AF143" s="197"/>
      <c r="AG143" s="188"/>
      <c r="AH143" s="170"/>
    </row>
    <row r="144" spans="1:34" s="43" customFormat="1" ht="12" customHeight="1" x14ac:dyDescent="0.2">
      <c r="B144" s="48">
        <v>947</v>
      </c>
      <c r="C144" s="140" t="s">
        <v>745</v>
      </c>
      <c r="D144" s="43" t="str">
        <f>_xll.BDP(C144,$D$7)</f>
        <v>EUR</v>
      </c>
      <c r="E144" s="43" t="s">
        <v>778</v>
      </c>
      <c r="F144" s="66">
        <f>_xll.BDP(C144,$F$7)</f>
        <v>36.119999999999997</v>
      </c>
      <c r="G144" s="66">
        <f>_xll.BDP(C144,$G$7)</f>
        <v>36.659999999999997</v>
      </c>
      <c r="H144" s="67">
        <f>IF(OR(G144="#N/A N/A",F144="#N/A N/A"),0,  G144 - F144)</f>
        <v>0.53999999999999915</v>
      </c>
      <c r="I144" s="75">
        <f>IF(OR(F144=0,F144="#N/A N/A"),0,H144 / F144*100)</f>
        <v>1.4950166112956789</v>
      </c>
      <c r="J144" s="25">
        <v>0</v>
      </c>
      <c r="K144" s="48" t="str">
        <f>CONCATENATE(C791,D144, " Curncy")</f>
        <v>EUREUR Curncy</v>
      </c>
      <c r="L144" s="48">
        <f>IF(D144 = C791,1,_xll.BDP(K144,$L$7))</f>
        <v>1</v>
      </c>
      <c r="M144" s="68">
        <f>IF(D144 = C791,1,_xll.BDP(K144,$M$7)*L144)</f>
        <v>1</v>
      </c>
      <c r="N144" s="69">
        <f>H144*J144*T144/M144</f>
        <v>0</v>
      </c>
      <c r="O144" s="78">
        <f>N144 / Y791</f>
        <v>0</v>
      </c>
      <c r="P144" s="69">
        <f>G144*J144*T144/M144</f>
        <v>0</v>
      </c>
      <c r="Q144" s="10">
        <f>P144 / Y791*100</f>
        <v>0</v>
      </c>
      <c r="R144" s="81">
        <f>IF(Q144&lt;0,Q144,0)</f>
        <v>0</v>
      </c>
      <c r="S144" s="152">
        <f>IF(Q144&gt;0,Q144,0)</f>
        <v>0</v>
      </c>
      <c r="T144" s="33">
        <f>IF(EXACT(D144,UPPER(D144)),1,0.01)/V144</f>
        <v>1</v>
      </c>
      <c r="U144" s="43">
        <v>0</v>
      </c>
      <c r="V144" s="43">
        <v>1</v>
      </c>
      <c r="W144" s="143">
        <f>IF(AND(Q144&lt;0,O144&gt;0),O144,0)</f>
        <v>0</v>
      </c>
      <c r="X144" s="143">
        <f>IF(AND(Q144&gt;0,O144&gt;0),O144,0)</f>
        <v>0</v>
      </c>
      <c r="Y144" s="194"/>
      <c r="Z144" s="176">
        <f>_xll.BDH(C144,$Z$7,$D$1,$D$1)</f>
        <v>36.22</v>
      </c>
      <c r="AA144" s="174">
        <f>IF(OR(F144="#N/A N/A",Z144="#N/A N/A"),0,  F144 - Z144)</f>
        <v>-0.10000000000000142</v>
      </c>
      <c r="AB144" s="162">
        <f>IF(OR(Z144=0,Z144="#N/A N/A"),0,AA144 / Z144*100)</f>
        <v>-0.27609055770293051</v>
      </c>
      <c r="AC144" s="161">
        <v>0</v>
      </c>
      <c r="AD144" s="163">
        <f>IF(D144 = C791,1,_xll.BDP(K144,$AD$7)*L144)</f>
        <v>1</v>
      </c>
      <c r="AE144" s="186">
        <f>AA144*AC144*T144/AD144 / AF791</f>
        <v>0</v>
      </c>
      <c r="AF144" s="197"/>
      <c r="AG144" s="188"/>
      <c r="AH144" s="170"/>
    </row>
    <row r="145" spans="2:34" s="43" customFormat="1" ht="12" customHeight="1" x14ac:dyDescent="0.2">
      <c r="B145" s="48">
        <v>117</v>
      </c>
      <c r="C145" s="140" t="s">
        <v>746</v>
      </c>
      <c r="D145" s="43" t="str">
        <f>_xll.BDP(C145,$D$7)</f>
        <v>EUR</v>
      </c>
      <c r="E145" s="43" t="s">
        <v>779</v>
      </c>
      <c r="F145" s="66">
        <f>_xll.BDP(C145,$F$7)</f>
        <v>12.236000000000001</v>
      </c>
      <c r="G145" s="66">
        <f>_xll.BDP(C145,$G$7)</f>
        <v>12.318</v>
      </c>
      <c r="H145" s="67">
        <f>IF(OR(G145="#N/A N/A",F145="#N/A N/A"),0,  G145 - F145)</f>
        <v>8.1999999999998963E-2</v>
      </c>
      <c r="I145" s="75">
        <f>IF(OR(F145=0,F145="#N/A N/A"),0,H145 / F145*100)</f>
        <v>0.6701536449820118</v>
      </c>
      <c r="J145" s="25">
        <v>0</v>
      </c>
      <c r="K145" s="48" t="str">
        <f>CONCATENATE(C791,D145, " Curncy")</f>
        <v>EUREUR Curncy</v>
      </c>
      <c r="L145" s="48">
        <f>IF(D145 = C791,1,_xll.BDP(K145,$L$7))</f>
        <v>1</v>
      </c>
      <c r="M145" s="68">
        <f>IF(D145 = C791,1,_xll.BDP(K145,$M$7)*L145)</f>
        <v>1</v>
      </c>
      <c r="N145" s="69">
        <f>H145*J145*T145/M145</f>
        <v>0</v>
      </c>
      <c r="O145" s="78">
        <f>N145 / Y791</f>
        <v>0</v>
      </c>
      <c r="P145" s="69">
        <f>G145*J145*T145/M145</f>
        <v>0</v>
      </c>
      <c r="Q145" s="10">
        <f>P145 / Y791*100</f>
        <v>0</v>
      </c>
      <c r="R145" s="81">
        <f>IF(Q145&lt;0,Q145,0)</f>
        <v>0</v>
      </c>
      <c r="S145" s="152">
        <f>IF(Q145&gt;0,Q145,0)</f>
        <v>0</v>
      </c>
      <c r="T145" s="33">
        <f>IF(EXACT(D145,UPPER(D145)),1,0.01)/V145</f>
        <v>1</v>
      </c>
      <c r="U145" s="43">
        <v>0</v>
      </c>
      <c r="V145" s="43">
        <v>1</v>
      </c>
      <c r="W145" s="143">
        <f>IF(AND(Q145&lt;0,O145&gt;0),O145,0)</f>
        <v>0</v>
      </c>
      <c r="X145" s="143">
        <f>IF(AND(Q145&gt;0,O145&gt;0),O145,0)</f>
        <v>0</v>
      </c>
      <c r="Y145" s="194"/>
      <c r="Z145" s="176">
        <f>_xll.BDH(C145,$Z$7,$D$1,$D$1)</f>
        <v>12.215999999999999</v>
      </c>
      <c r="AA145" s="174">
        <f>IF(OR(F145="#N/A N/A",Z145="#N/A N/A"),0,  F145 - Z145)</f>
        <v>2.000000000000135E-2</v>
      </c>
      <c r="AB145" s="162">
        <f>IF(OR(Z145=0,Z145="#N/A N/A"),0,AA145 / Z145*100)</f>
        <v>0.16371971185331818</v>
      </c>
      <c r="AC145" s="161">
        <v>0</v>
      </c>
      <c r="AD145" s="163">
        <f>IF(D145 = C791,1,_xll.BDP(K145,$AD$7)*L145)</f>
        <v>1</v>
      </c>
      <c r="AE145" s="186">
        <f>AA145*AC145*T145/AD145 / AF791</f>
        <v>0</v>
      </c>
      <c r="AF145" s="197"/>
      <c r="AG145" s="188"/>
      <c r="AH145" s="170"/>
    </row>
    <row r="146" spans="2:34" s="43" customFormat="1" ht="12" customHeight="1" x14ac:dyDescent="0.2">
      <c r="B146" s="48">
        <v>306</v>
      </c>
      <c r="C146" s="140" t="s">
        <v>747</v>
      </c>
      <c r="D146" s="43" t="str">
        <f>_xll.BDP(C146,$D$7)</f>
        <v>EUR</v>
      </c>
      <c r="E146" s="43" t="s">
        <v>780</v>
      </c>
      <c r="F146" s="66">
        <f>_xll.BDP(C146,$F$7)</f>
        <v>67.849999999999994</v>
      </c>
      <c r="G146" s="66">
        <f>_xll.BDP(C146,$G$7)</f>
        <v>67.540000000000006</v>
      </c>
      <c r="H146" s="67">
        <f>IF(OR(G146="#N/A N/A",F146="#N/A N/A"),0,  G146 - F146)</f>
        <v>-0.30999999999998806</v>
      </c>
      <c r="I146" s="75">
        <f>IF(OR(F146=0,F146="#N/A N/A"),0,H146 / F146*100)</f>
        <v>-0.45689019896829486</v>
      </c>
      <c r="J146" s="25">
        <v>0</v>
      </c>
      <c r="K146" s="48" t="str">
        <f>CONCATENATE(C791,D146, " Curncy")</f>
        <v>EUREUR Curncy</v>
      </c>
      <c r="L146" s="48">
        <f>IF(D146 = C791,1,_xll.BDP(K146,$L$7))</f>
        <v>1</v>
      </c>
      <c r="M146" s="68">
        <f>IF(D146 = C791,1,_xll.BDP(K146,$M$7)*L146)</f>
        <v>1</v>
      </c>
      <c r="N146" s="69">
        <f>H146*J146*T146/M146</f>
        <v>0</v>
      </c>
      <c r="O146" s="78">
        <f>N146 / Y791</f>
        <v>0</v>
      </c>
      <c r="P146" s="69">
        <f>G146*J146*T146/M146</f>
        <v>0</v>
      </c>
      <c r="Q146" s="10">
        <f>P146 / Y791*100</f>
        <v>0</v>
      </c>
      <c r="R146" s="81">
        <f>IF(Q146&lt;0,Q146,0)</f>
        <v>0</v>
      </c>
      <c r="S146" s="152">
        <f>IF(Q146&gt;0,Q146,0)</f>
        <v>0</v>
      </c>
      <c r="T146" s="33">
        <f>IF(EXACT(D146,UPPER(D146)),1,0.01)/V146</f>
        <v>1</v>
      </c>
      <c r="U146" s="43">
        <v>0</v>
      </c>
      <c r="V146" s="43">
        <v>1</v>
      </c>
      <c r="W146" s="143">
        <f>IF(AND(Q146&lt;0,O146&gt;0),O146,0)</f>
        <v>0</v>
      </c>
      <c r="X146" s="143">
        <f>IF(AND(Q146&gt;0,O146&gt;0),O146,0)</f>
        <v>0</v>
      </c>
      <c r="Y146" s="194"/>
      <c r="Z146" s="176">
        <f>_xll.BDH(C146,$Z$7,$D$1,$D$1)</f>
        <v>67.569999999999993</v>
      </c>
      <c r="AA146" s="174">
        <f>IF(OR(F146="#N/A N/A",Z146="#N/A N/A"),0,  F146 - Z146)</f>
        <v>0.28000000000000114</v>
      </c>
      <c r="AB146" s="162">
        <f>IF(OR(Z146=0,Z146="#N/A N/A"),0,AA146 / Z146*100)</f>
        <v>0.41438508213704472</v>
      </c>
      <c r="AC146" s="161">
        <v>0</v>
      </c>
      <c r="AD146" s="163">
        <f>IF(D146 = C791,1,_xll.BDP(K146,$AD$7)*L146)</f>
        <v>1</v>
      </c>
      <c r="AE146" s="186">
        <f>AA146*AC146*T146/AD146 / AF791</f>
        <v>0</v>
      </c>
      <c r="AF146" s="197"/>
      <c r="AG146" s="188"/>
      <c r="AH146" s="170"/>
    </row>
    <row r="147" spans="2:34" s="43" customFormat="1" ht="12" customHeight="1" x14ac:dyDescent="0.2">
      <c r="B147" s="48">
        <v>2362</v>
      </c>
      <c r="C147" s="140" t="s">
        <v>748</v>
      </c>
      <c r="D147" s="43" t="str">
        <f>_xll.BDP(C147,$D$7)</f>
        <v>EUR</v>
      </c>
      <c r="E147" s="43" t="s">
        <v>781</v>
      </c>
      <c r="F147" s="66">
        <f>_xll.BDP(C147,$F$7)</f>
        <v>13.176</v>
      </c>
      <c r="G147" s="66">
        <f>_xll.BDP(C147,$G$7)</f>
        <v>13.038</v>
      </c>
      <c r="H147" s="67">
        <f>IF(OR(G147="#N/A N/A",F147="#N/A N/A"),0,  G147 - F147)</f>
        <v>-0.1379999999999999</v>
      </c>
      <c r="I147" s="75">
        <f>IF(OR(F147=0,F147="#N/A N/A"),0,H147 / F147*100)</f>
        <v>-1.0473588342440794</v>
      </c>
      <c r="J147" s="25">
        <v>0</v>
      </c>
      <c r="K147" s="48" t="str">
        <f>CONCATENATE(C791,D147, " Curncy")</f>
        <v>EUREUR Curncy</v>
      </c>
      <c r="L147" s="48">
        <f>IF(D147 = C791,1,_xll.BDP(K147,$L$7))</f>
        <v>1</v>
      </c>
      <c r="M147" s="68">
        <f>IF(D147 = C791,1,_xll.BDP(K147,$M$7)*L147)</f>
        <v>1</v>
      </c>
      <c r="N147" s="69">
        <f>H147*J147*T147/M147</f>
        <v>0</v>
      </c>
      <c r="O147" s="78">
        <f>N147 / Y791</f>
        <v>0</v>
      </c>
      <c r="P147" s="69">
        <f>G147*J147*T147/M147</f>
        <v>0</v>
      </c>
      <c r="Q147" s="10">
        <f>P147 / Y791*100</f>
        <v>0</v>
      </c>
      <c r="R147" s="81">
        <f>IF(Q147&lt;0,Q147,0)</f>
        <v>0</v>
      </c>
      <c r="S147" s="152">
        <f>IF(Q147&gt;0,Q147,0)</f>
        <v>0</v>
      </c>
      <c r="T147" s="33">
        <f>IF(EXACT(D147,UPPER(D147)),1,0.01)/V147</f>
        <v>1</v>
      </c>
      <c r="U147" s="43">
        <v>0</v>
      </c>
      <c r="V147" s="43">
        <v>1</v>
      </c>
      <c r="W147" s="143">
        <f>IF(AND(Q147&lt;0,O147&gt;0),O147,0)</f>
        <v>0</v>
      </c>
      <c r="X147" s="143">
        <f>IF(AND(Q147&gt;0,O147&gt;0),O147,0)</f>
        <v>0</v>
      </c>
      <c r="Y147" s="194"/>
      <c r="Z147" s="176">
        <f>_xll.BDH(C147,$Z$7,$D$1,$D$1)</f>
        <v>12.862</v>
      </c>
      <c r="AA147" s="174">
        <f>IF(OR(F147="#N/A N/A",Z147="#N/A N/A"),0,  F147 - Z147)</f>
        <v>0.31400000000000006</v>
      </c>
      <c r="AB147" s="162">
        <f>IF(OR(Z147=0,Z147="#N/A N/A"),0,AA147 / Z147*100)</f>
        <v>2.4412999533509567</v>
      </c>
      <c r="AC147" s="161">
        <v>0</v>
      </c>
      <c r="AD147" s="163">
        <f>IF(D147 = C791,1,_xll.BDP(K147,$AD$7)*L147)</f>
        <v>1</v>
      </c>
      <c r="AE147" s="186">
        <f>AA147*AC147*T147/AD147 / AF791</f>
        <v>0</v>
      </c>
      <c r="AF147" s="197"/>
      <c r="AG147" s="188"/>
      <c r="AH147" s="170"/>
    </row>
    <row r="148" spans="2:34" s="43" customFormat="1" ht="12" customHeight="1" x14ac:dyDescent="0.2">
      <c r="B148" s="48">
        <v>3982</v>
      </c>
      <c r="C148" s="140" t="s">
        <v>750</v>
      </c>
      <c r="D148" s="43" t="str">
        <f>_xll.BDP(C148,$D$7)</f>
        <v>EUR</v>
      </c>
      <c r="E148" s="43" t="s">
        <v>783</v>
      </c>
      <c r="F148" s="66">
        <f>_xll.BDP(C148,$F$7)</f>
        <v>27.75</v>
      </c>
      <c r="G148" s="66">
        <f>_xll.BDP(C148,$G$7)</f>
        <v>27.52</v>
      </c>
      <c r="H148" s="67">
        <f>IF(OR(G148="#N/A N/A",F148="#N/A N/A"),0,  G148 - F148)</f>
        <v>-0.23000000000000043</v>
      </c>
      <c r="I148" s="75">
        <f>IF(OR(F148=0,F148="#N/A N/A"),0,H148 / F148*100)</f>
        <v>-0.82882882882883047</v>
      </c>
      <c r="J148" s="25">
        <v>0</v>
      </c>
      <c r="K148" s="48" t="str">
        <f>CONCATENATE(C791,D148, " Curncy")</f>
        <v>EUREUR Curncy</v>
      </c>
      <c r="L148" s="48">
        <f>IF(D148 = C791,1,_xll.BDP(K148,$L$7))</f>
        <v>1</v>
      </c>
      <c r="M148" s="68">
        <f>IF(D148 = C791,1,_xll.BDP(K148,$M$7)*L148)</f>
        <v>1</v>
      </c>
      <c r="N148" s="69">
        <f>H148*J148*T148/M148</f>
        <v>0</v>
      </c>
      <c r="O148" s="78">
        <f>N148 / Y791</f>
        <v>0</v>
      </c>
      <c r="P148" s="69">
        <f>G148*J148*T148/M148</f>
        <v>0</v>
      </c>
      <c r="Q148" s="10">
        <f>P148 / Y791*100</f>
        <v>0</v>
      </c>
      <c r="R148" s="81">
        <f>IF(Q148&lt;0,Q148,0)</f>
        <v>0</v>
      </c>
      <c r="S148" s="152">
        <f>IF(Q148&gt;0,Q148,0)</f>
        <v>0</v>
      </c>
      <c r="T148" s="33">
        <f>IF(EXACT(D148,UPPER(D148)),1,0.01)/V148</f>
        <v>1</v>
      </c>
      <c r="U148" s="43">
        <v>0</v>
      </c>
      <c r="V148" s="43">
        <v>1</v>
      </c>
      <c r="W148" s="143">
        <f>IF(AND(Q148&lt;0,O148&gt;0),O148,0)</f>
        <v>0</v>
      </c>
      <c r="X148" s="143">
        <f>IF(AND(Q148&gt;0,O148&gt;0),O148,0)</f>
        <v>0</v>
      </c>
      <c r="Y148" s="194"/>
      <c r="Z148" s="176">
        <f>_xll.BDH(C148,$Z$7,$D$1,$D$1)</f>
        <v>26.76</v>
      </c>
      <c r="AA148" s="174">
        <f>IF(OR(F148="#N/A N/A",Z148="#N/A N/A"),0,  F148 - Z148)</f>
        <v>0.98999999999999844</v>
      </c>
      <c r="AB148" s="162">
        <f>IF(OR(Z148=0,Z148="#N/A N/A"),0,AA148 / Z148*100)</f>
        <v>3.6995515695067205</v>
      </c>
      <c r="AC148" s="161">
        <v>0</v>
      </c>
      <c r="AD148" s="163">
        <f>IF(D148 = C791,1,_xll.BDP(K148,$AD$7)*L148)</f>
        <v>1</v>
      </c>
      <c r="AE148" s="186">
        <f>AA148*AC148*T148/AD148 / AF791</f>
        <v>0</v>
      </c>
      <c r="AF148" s="197"/>
      <c r="AG148" s="188"/>
      <c r="AH148" s="170"/>
    </row>
    <row r="149" spans="2:34" s="43" customFormat="1" ht="12" customHeight="1" x14ac:dyDescent="0.2">
      <c r="B149" s="48">
        <v>445</v>
      </c>
      <c r="C149" s="140" t="s">
        <v>749</v>
      </c>
      <c r="D149" s="43" t="str">
        <f>_xll.BDP(C149,$D$7)</f>
        <v>EUR</v>
      </c>
      <c r="E149" s="43" t="s">
        <v>782</v>
      </c>
      <c r="F149" s="66">
        <f>_xll.BDP(C149,$F$7)</f>
        <v>36.74</v>
      </c>
      <c r="G149" s="66">
        <f>_xll.BDP(C149,$G$7)</f>
        <v>37.68</v>
      </c>
      <c r="H149" s="67">
        <f>IF(OR(G149="#N/A N/A",F149="#N/A N/A"),0,  G149 - F149)</f>
        <v>0.93999999999999773</v>
      </c>
      <c r="I149" s="75">
        <f>IF(OR(F149=0,F149="#N/A N/A"),0,H149 / F149*100)</f>
        <v>2.5585193249863845</v>
      </c>
      <c r="J149" s="25">
        <v>0</v>
      </c>
      <c r="K149" s="48" t="str">
        <f>CONCATENATE(C791,D149, " Curncy")</f>
        <v>EUREUR Curncy</v>
      </c>
      <c r="L149" s="48">
        <f>IF(D149 = C791,1,_xll.BDP(K149,$L$7))</f>
        <v>1</v>
      </c>
      <c r="M149" s="68">
        <f>IF(D149 = C791,1,_xll.BDP(K149,$M$7)*L149)</f>
        <v>1</v>
      </c>
      <c r="N149" s="69">
        <f>H149*J149*T149/M149</f>
        <v>0</v>
      </c>
      <c r="O149" s="78">
        <f>N149 / Y791</f>
        <v>0</v>
      </c>
      <c r="P149" s="69">
        <f>G149*J149*T149/M149</f>
        <v>0</v>
      </c>
      <c r="Q149" s="10">
        <f>P149 / Y791*100</f>
        <v>0</v>
      </c>
      <c r="R149" s="81">
        <f>IF(Q149&lt;0,Q149,0)</f>
        <v>0</v>
      </c>
      <c r="S149" s="152">
        <f>IF(Q149&gt;0,Q149,0)</f>
        <v>0</v>
      </c>
      <c r="T149" s="33">
        <f>IF(EXACT(D149,UPPER(D149)),1,0.01)/V149</f>
        <v>1</v>
      </c>
      <c r="U149" s="43">
        <v>0</v>
      </c>
      <c r="V149" s="43">
        <v>1</v>
      </c>
      <c r="W149" s="143">
        <f>IF(AND(Q149&lt;0,O149&gt;0),O149,0)</f>
        <v>0</v>
      </c>
      <c r="X149" s="143">
        <f>IF(AND(Q149&gt;0,O149&gt;0),O149,0)</f>
        <v>0</v>
      </c>
      <c r="Y149" s="194"/>
      <c r="Z149" s="176">
        <f>_xll.BDH(C149,$Z$7,$D$1,$D$1)</f>
        <v>36.65</v>
      </c>
      <c r="AA149" s="174">
        <f>IF(OR(F149="#N/A N/A",Z149="#N/A N/A"),0,  F149 - Z149)</f>
        <v>9.0000000000003411E-2</v>
      </c>
      <c r="AB149" s="162">
        <f>IF(OR(Z149=0,Z149="#N/A N/A"),0,AA149 / Z149*100)</f>
        <v>0.2455661664392999</v>
      </c>
      <c r="AC149" s="161">
        <v>0</v>
      </c>
      <c r="AD149" s="163">
        <f>IF(D149 = C791,1,_xll.BDP(K149,$AD$7)*L149)</f>
        <v>1</v>
      </c>
      <c r="AE149" s="186">
        <f>AA149*AC149*T149/AD149 / AF791</f>
        <v>0</v>
      </c>
      <c r="AF149" s="197"/>
      <c r="AG149" s="188"/>
      <c r="AH149" s="170"/>
    </row>
    <row r="150" spans="2:34" s="43" customFormat="1" ht="12" customHeight="1" x14ac:dyDescent="0.2">
      <c r="B150" s="48">
        <v>439</v>
      </c>
      <c r="C150" s="140" t="s">
        <v>751</v>
      </c>
      <c r="D150" s="43" t="str">
        <f>_xll.BDP(C150,$D$7)</f>
        <v>EUR</v>
      </c>
      <c r="E150" s="43" t="s">
        <v>784</v>
      </c>
      <c r="F150" s="66">
        <f>_xll.BDP(C150,$F$7)</f>
        <v>8.4239999999999995</v>
      </c>
      <c r="G150" s="66">
        <f>_xll.BDP(C150,$G$7)</f>
        <v>8.5210000000000008</v>
      </c>
      <c r="H150" s="67">
        <f>IF(OR(G150="#N/A N/A",F150="#N/A N/A"),0,  G150 - F150)</f>
        <v>9.7000000000001307E-2</v>
      </c>
      <c r="I150" s="75">
        <f>IF(OR(F150=0,F150="#N/A N/A"),0,H150 / F150*100)</f>
        <v>1.1514719848053336</v>
      </c>
      <c r="J150" s="25">
        <v>0</v>
      </c>
      <c r="K150" s="48" t="str">
        <f>CONCATENATE(C791,D150, " Curncy")</f>
        <v>EUREUR Curncy</v>
      </c>
      <c r="L150" s="48">
        <f>IF(D150 = C791,1,_xll.BDP(K150,$L$7))</f>
        <v>1</v>
      </c>
      <c r="M150" s="68">
        <f>IF(D150 = C791,1,_xll.BDP(K150,$M$7)*L150)</f>
        <v>1</v>
      </c>
      <c r="N150" s="69">
        <f>H150*J150*T150/M150</f>
        <v>0</v>
      </c>
      <c r="O150" s="78">
        <f>N150 / Y791</f>
        <v>0</v>
      </c>
      <c r="P150" s="69">
        <f>G150*J150*T150/M150</f>
        <v>0</v>
      </c>
      <c r="Q150" s="10">
        <f>P150 / Y791*100</f>
        <v>0</v>
      </c>
      <c r="R150" s="81">
        <f>IF(Q150&lt;0,Q150,0)</f>
        <v>0</v>
      </c>
      <c r="S150" s="152">
        <f>IF(Q150&gt;0,Q150,0)</f>
        <v>0</v>
      </c>
      <c r="T150" s="33">
        <f>IF(EXACT(D150,UPPER(D150)),1,0.01)/V150</f>
        <v>1</v>
      </c>
      <c r="U150" s="43">
        <v>0</v>
      </c>
      <c r="V150" s="43">
        <v>1</v>
      </c>
      <c r="W150" s="143">
        <f>IF(AND(Q150&lt;0,O150&gt;0),O150,0)</f>
        <v>0</v>
      </c>
      <c r="X150" s="143">
        <f>IF(AND(Q150&gt;0,O150&gt;0),O150,0)</f>
        <v>0</v>
      </c>
      <c r="Y150" s="194"/>
      <c r="Z150" s="176">
        <f>_xll.BDH(C150,$Z$7,$D$1,$D$1)</f>
        <v>8.3870000000000005</v>
      </c>
      <c r="AA150" s="174">
        <f>IF(OR(F150="#N/A N/A",Z150="#N/A N/A"),0,  F150 - Z150)</f>
        <v>3.6999999999999034E-2</v>
      </c>
      <c r="AB150" s="162">
        <f>IF(OR(Z150=0,Z150="#N/A N/A"),0,AA150 / Z150*100)</f>
        <v>0.44115893644925519</v>
      </c>
      <c r="AC150" s="161">
        <v>0</v>
      </c>
      <c r="AD150" s="163">
        <f>IF(D150 = C791,1,_xll.BDP(K150,$AD$7)*L150)</f>
        <v>1</v>
      </c>
      <c r="AE150" s="186">
        <f>AA150*AC150*T150/AD150 / AF791</f>
        <v>0</v>
      </c>
      <c r="AF150" s="197"/>
      <c r="AG150" s="188"/>
      <c r="AH150" s="170"/>
    </row>
    <row r="151" spans="2:34" s="43" customFormat="1" x14ac:dyDescent="0.2">
      <c r="B151" s="48">
        <v>23985</v>
      </c>
      <c r="C151" s="140" t="s">
        <v>199</v>
      </c>
      <c r="D151" s="43" t="str">
        <f>_xll.BDP(C151,$D$7)</f>
        <v>EUR</v>
      </c>
      <c r="E151" s="43" t="s">
        <v>361</v>
      </c>
      <c r="F151" s="66">
        <f>_xll.BDP(C151,$F$7)</f>
        <v>15.15</v>
      </c>
      <c r="G151" s="66">
        <f>_xll.BDP(C151,$G$7)</f>
        <v>15.54</v>
      </c>
      <c r="H151" s="67">
        <f>IF(OR(G151="#N/A N/A",F151="#N/A N/A"),0,  G151 - F151)</f>
        <v>0.38999999999999879</v>
      </c>
      <c r="I151" s="75">
        <f>IF(OR(F151=0,F151="#N/A N/A"),0,H151 / F151*100)</f>
        <v>2.5742574257425663</v>
      </c>
      <c r="J151" s="25">
        <v>-343000</v>
      </c>
      <c r="K151" s="48" t="str">
        <f>CONCATENATE(C791,D151, " Curncy")</f>
        <v>EUREUR Curncy</v>
      </c>
      <c r="L151" s="48">
        <f>IF(D151 = C791,1,_xll.BDP(K151,$L$7))</f>
        <v>1</v>
      </c>
      <c r="M151" s="68">
        <f>IF(D151 = C791,1,_xll.BDP(K151,$M$7)*L151)</f>
        <v>1</v>
      </c>
      <c r="N151" s="69">
        <f>H151*J151*T151/M151</f>
        <v>-133769.99999999959</v>
      </c>
      <c r="O151" s="78">
        <f>N151 / Y791</f>
        <v>-7.9510389422109726E-4</v>
      </c>
      <c r="P151" s="69">
        <f>G151*J151*T151/M151</f>
        <v>-5330220</v>
      </c>
      <c r="Q151" s="10">
        <f>P151 / Y791*100</f>
        <v>-3.1681832092809974</v>
      </c>
      <c r="R151" s="81">
        <f>IF(Q151&lt;0,Q151,0)</f>
        <v>-3.1681832092809974</v>
      </c>
      <c r="S151" s="152">
        <f>IF(Q151&gt;0,Q151,0)</f>
        <v>0</v>
      </c>
      <c r="T151" s="33">
        <f>IF(EXACT(D151,UPPER(D151)),1,0.01)/V151</f>
        <v>1</v>
      </c>
      <c r="U151" s="43">
        <v>0</v>
      </c>
      <c r="V151" s="43">
        <v>1</v>
      </c>
      <c r="W151" s="143">
        <f>IF(AND(Q151&lt;0,O151&gt;0),O151,0)</f>
        <v>0</v>
      </c>
      <c r="X151" s="143">
        <f>IF(AND(Q151&gt;0,O151&gt;0),O151,0)</f>
        <v>0</v>
      </c>
      <c r="Y151" s="194"/>
      <c r="Z151" s="176">
        <f>_xll.BDH(C151,$Z$7,$D$1,$D$1)</f>
        <v>15.29</v>
      </c>
      <c r="AA151" s="174">
        <f>IF(OR(F151="#N/A N/A",Z151="#N/A N/A"),0,  F151 - Z151)</f>
        <v>-0.13999999999999879</v>
      </c>
      <c r="AB151" s="162">
        <f>IF(OR(Z151=0,Z151="#N/A N/A"),0,AA151 / Z151*100)</f>
        <v>-0.91563113145846176</v>
      </c>
      <c r="AC151" s="161">
        <v>-343000</v>
      </c>
      <c r="AD151" s="163">
        <f>IF(D151 = C791,1,_xll.BDP(K151,$AD$7)*L151)</f>
        <v>1</v>
      </c>
      <c r="AE151" s="186">
        <f>AA151*AC151*T151/AD151 / AF791</f>
        <v>2.8222471404288566E-4</v>
      </c>
      <c r="AF151" s="197"/>
      <c r="AG151" s="188"/>
      <c r="AH151" s="170"/>
    </row>
    <row r="152" spans="2:34" s="43" customFormat="1" ht="12" customHeight="1" x14ac:dyDescent="0.2">
      <c r="B152" s="48">
        <v>19397</v>
      </c>
      <c r="C152" s="140" t="s">
        <v>752</v>
      </c>
      <c r="D152" s="43" t="str">
        <f>_xll.BDP(C152,$D$7)</f>
        <v>EUR</v>
      </c>
      <c r="E152" s="43" t="s">
        <v>785</v>
      </c>
      <c r="F152" s="66">
        <f>_xll.BDP(C152,$F$7)</f>
        <v>18.86</v>
      </c>
      <c r="G152" s="66">
        <f>_xll.BDP(C152,$G$7)</f>
        <v>19.079999999999998</v>
      </c>
      <c r="H152" s="67">
        <f>IF(OR(G152="#N/A N/A",F152="#N/A N/A"),0,  G152 - F152)</f>
        <v>0.21999999999999886</v>
      </c>
      <c r="I152" s="75">
        <f>IF(OR(F152=0,F152="#N/A N/A"),0,H152 / F152*100)</f>
        <v>1.1664899257688168</v>
      </c>
      <c r="J152" s="25">
        <v>0</v>
      </c>
      <c r="K152" s="48" t="str">
        <f>CONCATENATE(C791,D152, " Curncy")</f>
        <v>EUREUR Curncy</v>
      </c>
      <c r="L152" s="48">
        <f>IF(D152 = C791,1,_xll.BDP(K152,$L$7))</f>
        <v>1</v>
      </c>
      <c r="M152" s="68">
        <f>IF(D152 = C791,1,_xll.BDP(K152,$M$7)*L152)</f>
        <v>1</v>
      </c>
      <c r="N152" s="69">
        <f>H152*J152*T152/M152</f>
        <v>0</v>
      </c>
      <c r="O152" s="78">
        <f>N152 / Y791</f>
        <v>0</v>
      </c>
      <c r="P152" s="69">
        <f>G152*J152*T152/M152</f>
        <v>0</v>
      </c>
      <c r="Q152" s="10">
        <f>P152 / Y791*100</f>
        <v>0</v>
      </c>
      <c r="R152" s="81">
        <f>IF(Q152&lt;0,Q152,0)</f>
        <v>0</v>
      </c>
      <c r="S152" s="152">
        <f>IF(Q152&gt;0,Q152,0)</f>
        <v>0</v>
      </c>
      <c r="T152" s="33">
        <f>IF(EXACT(D152,UPPER(D152)),1,0.01)/V152</f>
        <v>1</v>
      </c>
      <c r="U152" s="43">
        <v>0</v>
      </c>
      <c r="V152" s="43">
        <v>1</v>
      </c>
      <c r="W152" s="143">
        <f>IF(AND(Q152&lt;0,O152&gt;0),O152,0)</f>
        <v>0</v>
      </c>
      <c r="X152" s="143">
        <f>IF(AND(Q152&gt;0,O152&gt;0),O152,0)</f>
        <v>0</v>
      </c>
      <c r="Y152" s="194"/>
      <c r="Z152" s="176">
        <f>_xll.BDH(C152,$Z$7,$D$1,$D$1)</f>
        <v>18.59</v>
      </c>
      <c r="AA152" s="174">
        <f>IF(OR(F152="#N/A N/A",Z152="#N/A N/A"),0,  F152 - Z152)</f>
        <v>0.26999999999999957</v>
      </c>
      <c r="AB152" s="162">
        <f>IF(OR(Z152=0,Z152="#N/A N/A"),0,AA152 / Z152*100)</f>
        <v>1.4523937600860655</v>
      </c>
      <c r="AC152" s="161">
        <v>0</v>
      </c>
      <c r="AD152" s="163">
        <f>IF(D152 = C791,1,_xll.BDP(K152,$AD$7)*L152)</f>
        <v>1</v>
      </c>
      <c r="AE152" s="186">
        <f>AA152*AC152*T152/AD152 / AF791</f>
        <v>0</v>
      </c>
      <c r="AF152" s="197"/>
      <c r="AG152" s="188"/>
      <c r="AH152" s="170"/>
    </row>
    <row r="153" spans="2:34" s="43" customFormat="1" ht="12" customHeight="1" x14ac:dyDescent="0.2">
      <c r="B153" s="48">
        <v>26538</v>
      </c>
      <c r="C153" s="140" t="s">
        <v>753</v>
      </c>
      <c r="D153" s="43" t="str">
        <f>_xll.BDP(C153,$D$7)</f>
        <v>EUR</v>
      </c>
      <c r="E153" s="43" t="s">
        <v>786</v>
      </c>
      <c r="F153" s="66">
        <f>_xll.BDP(C153,$F$7)</f>
        <v>32.54</v>
      </c>
      <c r="G153" s="66">
        <f>_xll.BDP(C153,$G$7)</f>
        <v>32.299999999999997</v>
      </c>
      <c r="H153" s="67">
        <f>IF(OR(G153="#N/A N/A",F153="#N/A N/A"),0,  G153 - F153)</f>
        <v>-0.24000000000000199</v>
      </c>
      <c r="I153" s="75">
        <f>IF(OR(F153=0,F153="#N/A N/A"),0,H153 / F153*100)</f>
        <v>-0.73755377996312843</v>
      </c>
      <c r="J153" s="25">
        <v>0</v>
      </c>
      <c r="K153" s="48" t="str">
        <f>CONCATENATE(C791,D153, " Curncy")</f>
        <v>EUREUR Curncy</v>
      </c>
      <c r="L153" s="48">
        <f>IF(D153 = C791,1,_xll.BDP(K153,$L$7))</f>
        <v>1</v>
      </c>
      <c r="M153" s="68">
        <f>IF(D153 = C791,1,_xll.BDP(K153,$M$7)*L153)</f>
        <v>1</v>
      </c>
      <c r="N153" s="69">
        <f>H153*J153*T153/M153</f>
        <v>0</v>
      </c>
      <c r="O153" s="78">
        <f>N153 / Y791</f>
        <v>0</v>
      </c>
      <c r="P153" s="69">
        <f>G153*J153*T153/M153</f>
        <v>0</v>
      </c>
      <c r="Q153" s="10">
        <f>P153 / Y791*100</f>
        <v>0</v>
      </c>
      <c r="R153" s="81">
        <f>IF(Q153&lt;0,Q153,0)</f>
        <v>0</v>
      </c>
      <c r="S153" s="152">
        <f>IF(Q153&gt;0,Q153,0)</f>
        <v>0</v>
      </c>
      <c r="T153" s="33">
        <f>IF(EXACT(D153,UPPER(D153)),1,0.01)/V153</f>
        <v>1</v>
      </c>
      <c r="U153" s="43">
        <v>0</v>
      </c>
      <c r="V153" s="43">
        <v>1</v>
      </c>
      <c r="W153" s="143">
        <f>IF(AND(Q153&lt;0,O153&gt;0),O153,0)</f>
        <v>0</v>
      </c>
      <c r="X153" s="143">
        <f>IF(AND(Q153&gt;0,O153&gt;0),O153,0)</f>
        <v>0</v>
      </c>
      <c r="Y153" s="194"/>
      <c r="Z153" s="176">
        <f>_xll.BDH(C153,$Z$7,$D$1,$D$1)</f>
        <v>32.479999999999997</v>
      </c>
      <c r="AA153" s="174">
        <f>IF(OR(F153="#N/A N/A",Z153="#N/A N/A"),0,  F153 - Z153)</f>
        <v>6.0000000000002274E-2</v>
      </c>
      <c r="AB153" s="162">
        <f>IF(OR(Z153=0,Z153="#N/A N/A"),0,AA153 / Z153*100)</f>
        <v>0.18472906403941589</v>
      </c>
      <c r="AC153" s="161">
        <v>0</v>
      </c>
      <c r="AD153" s="163">
        <f>IF(D153 = C791,1,_xll.BDP(K153,$AD$7)*L153)</f>
        <v>1</v>
      </c>
      <c r="AE153" s="186">
        <f>AA153*AC153*T153/AD153 / AF791</f>
        <v>0</v>
      </c>
      <c r="AF153" s="197"/>
      <c r="AG153" s="188"/>
      <c r="AH153" s="170"/>
    </row>
    <row r="154" spans="2:34" s="43" customFormat="1" ht="12" customHeight="1" x14ac:dyDescent="0.2">
      <c r="B154" s="48">
        <v>2559</v>
      </c>
      <c r="C154" s="140" t="s">
        <v>754</v>
      </c>
      <c r="D154" s="43" t="str">
        <f>_xll.BDP(C154,$D$7)</f>
        <v>EUR</v>
      </c>
      <c r="E154" s="43" t="s">
        <v>787</v>
      </c>
      <c r="F154" s="66">
        <f>_xll.BDP(C154,$F$7)</f>
        <v>81.7</v>
      </c>
      <c r="G154" s="66">
        <f>_xll.BDP(C154,$G$7)</f>
        <v>83.12</v>
      </c>
      <c r="H154" s="67">
        <f>IF(OR(G154="#N/A N/A",F154="#N/A N/A"),0,  G154 - F154)</f>
        <v>1.4200000000000017</v>
      </c>
      <c r="I154" s="75">
        <f>IF(OR(F154=0,F154="#N/A N/A"),0,H154 / F154*100)</f>
        <v>1.7380660954712381</v>
      </c>
      <c r="J154" s="25">
        <v>0</v>
      </c>
      <c r="K154" s="48" t="str">
        <f>CONCATENATE(C791,D154, " Curncy")</f>
        <v>EUREUR Curncy</v>
      </c>
      <c r="L154" s="48">
        <f>IF(D154 = C791,1,_xll.BDP(K154,$L$7))</f>
        <v>1</v>
      </c>
      <c r="M154" s="68">
        <f>IF(D154 = C791,1,_xll.BDP(K154,$M$7)*L154)</f>
        <v>1</v>
      </c>
      <c r="N154" s="69">
        <f>H154*J154*T154/M154</f>
        <v>0</v>
      </c>
      <c r="O154" s="78">
        <f>N154 / Y791</f>
        <v>0</v>
      </c>
      <c r="P154" s="69">
        <f>G154*J154*T154/M154</f>
        <v>0</v>
      </c>
      <c r="Q154" s="10">
        <f>P154 / Y791*100</f>
        <v>0</v>
      </c>
      <c r="R154" s="81">
        <f>IF(Q154&lt;0,Q154,0)</f>
        <v>0</v>
      </c>
      <c r="S154" s="152">
        <f>IF(Q154&gt;0,Q154,0)</f>
        <v>0</v>
      </c>
      <c r="T154" s="33">
        <f>IF(EXACT(D154,UPPER(D154)),1,0.01)/V154</f>
        <v>1</v>
      </c>
      <c r="U154" s="43">
        <v>0</v>
      </c>
      <c r="V154" s="43">
        <v>1</v>
      </c>
      <c r="W154" s="143">
        <f>IF(AND(Q154&lt;0,O154&gt;0),O154,0)</f>
        <v>0</v>
      </c>
      <c r="X154" s="143">
        <f>IF(AND(Q154&gt;0,O154&gt;0),O154,0)</f>
        <v>0</v>
      </c>
      <c r="Y154" s="194"/>
      <c r="Z154" s="176">
        <f>_xll.BDH(C154,$Z$7,$D$1,$D$1)</f>
        <v>81.040000000000006</v>
      </c>
      <c r="AA154" s="174">
        <f>IF(OR(F154="#N/A N/A",Z154="#N/A N/A"),0,  F154 - Z154)</f>
        <v>0.65999999999999659</v>
      </c>
      <c r="AB154" s="162">
        <f>IF(OR(Z154=0,Z154="#N/A N/A"),0,AA154 / Z154*100)</f>
        <v>0.8144126357354351</v>
      </c>
      <c r="AC154" s="161">
        <v>0</v>
      </c>
      <c r="AD154" s="163">
        <f>IF(D154 = C791,1,_xll.BDP(K154,$AD$7)*L154)</f>
        <v>1</v>
      </c>
      <c r="AE154" s="186">
        <f>AA154*AC154*T154/AD154 / AF791</f>
        <v>0</v>
      </c>
      <c r="AF154" s="197"/>
      <c r="AG154" s="188"/>
      <c r="AH154" s="170"/>
    </row>
    <row r="155" spans="2:34" s="43" customFormat="1" ht="12" customHeight="1" x14ac:dyDescent="0.2">
      <c r="B155" s="48">
        <v>3015</v>
      </c>
      <c r="C155" s="140" t="s">
        <v>755</v>
      </c>
      <c r="D155" s="43" t="str">
        <f>_xll.BDP(C155,$D$7)</f>
        <v>EUR</v>
      </c>
      <c r="E155" s="43" t="s">
        <v>788</v>
      </c>
      <c r="F155" s="66">
        <f>_xll.BDP(C155,$F$7)</f>
        <v>100.7</v>
      </c>
      <c r="G155" s="66">
        <f>_xll.BDP(C155,$G$7)</f>
        <v>102.5</v>
      </c>
      <c r="H155" s="67">
        <f>IF(OR(G155="#N/A N/A",F155="#N/A N/A"),0,  G155 - F155)</f>
        <v>1.7999999999999972</v>
      </c>
      <c r="I155" s="75">
        <f>IF(OR(F155=0,F155="#N/A N/A"),0,H155 / F155*100)</f>
        <v>1.7874875868917548</v>
      </c>
      <c r="J155" s="25">
        <v>0</v>
      </c>
      <c r="K155" s="48" t="str">
        <f>CONCATENATE(C791,D155, " Curncy")</f>
        <v>EUREUR Curncy</v>
      </c>
      <c r="L155" s="48">
        <f>IF(D155 = C791,1,_xll.BDP(K155,$L$7))</f>
        <v>1</v>
      </c>
      <c r="M155" s="68">
        <f>IF(D155 = C791,1,_xll.BDP(K155,$M$7)*L155)</f>
        <v>1</v>
      </c>
      <c r="N155" s="69">
        <f>H155*J155*T155/M155</f>
        <v>0</v>
      </c>
      <c r="O155" s="78">
        <f>N155 / Y791</f>
        <v>0</v>
      </c>
      <c r="P155" s="69">
        <f>G155*J155*T155/M155</f>
        <v>0</v>
      </c>
      <c r="Q155" s="10">
        <f>P155 / Y791*100</f>
        <v>0</v>
      </c>
      <c r="R155" s="81">
        <f>IF(Q155&lt;0,Q155,0)</f>
        <v>0</v>
      </c>
      <c r="S155" s="152">
        <f>IF(Q155&gt;0,Q155,0)</f>
        <v>0</v>
      </c>
      <c r="T155" s="33">
        <f>IF(EXACT(D155,UPPER(D155)),1,0.01)/V155</f>
        <v>1</v>
      </c>
      <c r="U155" s="43">
        <v>0</v>
      </c>
      <c r="V155" s="43">
        <v>1</v>
      </c>
      <c r="W155" s="143">
        <f>IF(AND(Q155&lt;0,O155&gt;0),O155,0)</f>
        <v>0</v>
      </c>
      <c r="X155" s="143">
        <f>IF(AND(Q155&gt;0,O155&gt;0),O155,0)</f>
        <v>0</v>
      </c>
      <c r="Y155" s="194"/>
      <c r="Z155" s="176">
        <f>_xll.BDH(C155,$Z$7,$D$1,$D$1)</f>
        <v>100.1</v>
      </c>
      <c r="AA155" s="174">
        <f>IF(OR(F155="#N/A N/A",Z155="#N/A N/A"),0,  F155 - Z155)</f>
        <v>0.60000000000000853</v>
      </c>
      <c r="AB155" s="162">
        <f>IF(OR(Z155=0,Z155="#N/A N/A"),0,AA155 / Z155*100)</f>
        <v>0.59940059940060797</v>
      </c>
      <c r="AC155" s="161">
        <v>0</v>
      </c>
      <c r="AD155" s="163">
        <f>IF(D155 = C791,1,_xll.BDP(K155,$AD$7)*L155)</f>
        <v>1</v>
      </c>
      <c r="AE155" s="186">
        <f>AA155*AC155*T155/AD155 / AF791</f>
        <v>0</v>
      </c>
      <c r="AF155" s="197"/>
      <c r="AG155" s="188"/>
      <c r="AH155" s="170"/>
    </row>
    <row r="156" spans="2:34" s="43" customFormat="1" ht="12" customHeight="1" x14ac:dyDescent="0.2">
      <c r="B156" s="48">
        <v>6438</v>
      </c>
      <c r="C156" s="140" t="s">
        <v>756</v>
      </c>
      <c r="D156" s="43" t="str">
        <f>_xll.BDP(C156,$D$7)</f>
        <v>EUR</v>
      </c>
      <c r="E156" s="43" t="s">
        <v>789</v>
      </c>
      <c r="F156" s="66">
        <f>_xll.BDP(C156,$F$7)</f>
        <v>136.30000000000001</v>
      </c>
      <c r="G156" s="66">
        <f>_xll.BDP(C156,$G$7)</f>
        <v>146.80000000000001</v>
      </c>
      <c r="H156" s="67">
        <f>IF(OR(G156="#N/A N/A",F156="#N/A N/A"),0,  G156 - F156)</f>
        <v>10.5</v>
      </c>
      <c r="I156" s="75">
        <f>IF(OR(F156=0,F156="#N/A N/A"),0,H156 / F156*100)</f>
        <v>7.7035950110051346</v>
      </c>
      <c r="J156" s="25">
        <v>0</v>
      </c>
      <c r="K156" s="48" t="str">
        <f>CONCATENATE(C791,D156, " Curncy")</f>
        <v>EUREUR Curncy</v>
      </c>
      <c r="L156" s="48">
        <f>IF(D156 = C791,1,_xll.BDP(K156,$L$7))</f>
        <v>1</v>
      </c>
      <c r="M156" s="68">
        <f>IF(D156 = C791,1,_xll.BDP(K156,$M$7)*L156)</f>
        <v>1</v>
      </c>
      <c r="N156" s="69">
        <f>H156*J156*T156/M156</f>
        <v>0</v>
      </c>
      <c r="O156" s="78">
        <f>N156 / Y791</f>
        <v>0</v>
      </c>
      <c r="P156" s="69">
        <f>G156*J156*T156/M156</f>
        <v>0</v>
      </c>
      <c r="Q156" s="10">
        <f>P156 / Y791*100</f>
        <v>0</v>
      </c>
      <c r="R156" s="81">
        <f>IF(Q156&lt;0,Q156,0)</f>
        <v>0</v>
      </c>
      <c r="S156" s="152">
        <f>IF(Q156&gt;0,Q156,0)</f>
        <v>0</v>
      </c>
      <c r="T156" s="33">
        <f>IF(EXACT(D156,UPPER(D156)),1,0.01)/V156</f>
        <v>1</v>
      </c>
      <c r="U156" s="43">
        <v>0</v>
      </c>
      <c r="V156" s="43">
        <v>1</v>
      </c>
      <c r="W156" s="143">
        <f>IF(AND(Q156&lt;0,O156&gt;0),O156,0)</f>
        <v>0</v>
      </c>
      <c r="X156" s="143">
        <f>IF(AND(Q156&gt;0,O156&gt;0),O156,0)</f>
        <v>0</v>
      </c>
      <c r="Y156" s="194"/>
      <c r="Z156" s="176">
        <f>_xll.BDH(C156,$Z$7,$D$1,$D$1)</f>
        <v>134.5</v>
      </c>
      <c r="AA156" s="174">
        <f>IF(OR(F156="#N/A N/A",Z156="#N/A N/A"),0,  F156 - Z156)</f>
        <v>1.8000000000000114</v>
      </c>
      <c r="AB156" s="162">
        <f>IF(OR(Z156=0,Z156="#N/A N/A"),0,AA156 / Z156*100)</f>
        <v>1.3382899628252871</v>
      </c>
      <c r="AC156" s="161">
        <v>0</v>
      </c>
      <c r="AD156" s="163">
        <f>IF(D156 = C791,1,_xll.BDP(K156,$AD$7)*L156)</f>
        <v>1</v>
      </c>
      <c r="AE156" s="186">
        <f>AA156*AC156*T156/AD156 / AF791</f>
        <v>0</v>
      </c>
      <c r="AF156" s="197"/>
      <c r="AG156" s="188"/>
      <c r="AH156" s="170"/>
    </row>
    <row r="157" spans="2:34" s="43" customFormat="1" ht="12" customHeight="1" x14ac:dyDescent="0.2">
      <c r="B157" s="48">
        <v>18813</v>
      </c>
      <c r="C157" s="140" t="s">
        <v>757</v>
      </c>
      <c r="D157" s="43" t="str">
        <f>_xll.BDP(C157,$D$7)</f>
        <v>EUR</v>
      </c>
      <c r="E157" s="43" t="s">
        <v>790</v>
      </c>
      <c r="F157" s="66">
        <f>_xll.BDP(C157,$F$7)</f>
        <v>72.7</v>
      </c>
      <c r="G157" s="66">
        <f>_xll.BDP(C157,$G$7)</f>
        <v>67.819999999999993</v>
      </c>
      <c r="H157" s="67">
        <f>IF(OR(G157="#N/A N/A",F157="#N/A N/A"),0,  G157 - F157)</f>
        <v>-4.8800000000000097</v>
      </c>
      <c r="I157" s="75">
        <f>IF(OR(F157=0,F157="#N/A N/A"),0,H157 / F157*100)</f>
        <v>-6.7125171939477442</v>
      </c>
      <c r="J157" s="25">
        <v>0</v>
      </c>
      <c r="K157" s="48" t="str">
        <f>CONCATENATE(C791,D157, " Curncy")</f>
        <v>EUREUR Curncy</v>
      </c>
      <c r="L157" s="48">
        <f>IF(D157 = C791,1,_xll.BDP(K157,$L$7))</f>
        <v>1</v>
      </c>
      <c r="M157" s="68">
        <f>IF(D157 = C791,1,_xll.BDP(K157,$M$7)*L157)</f>
        <v>1</v>
      </c>
      <c r="N157" s="69">
        <f>H157*J157*T157/M157</f>
        <v>0</v>
      </c>
      <c r="O157" s="78">
        <f>N157 / Y791</f>
        <v>0</v>
      </c>
      <c r="P157" s="69">
        <f>G157*J157*T157/M157</f>
        <v>0</v>
      </c>
      <c r="Q157" s="10">
        <f>P157 / Y791*100</f>
        <v>0</v>
      </c>
      <c r="R157" s="81">
        <f>IF(Q157&lt;0,Q157,0)</f>
        <v>0</v>
      </c>
      <c r="S157" s="152">
        <f>IF(Q157&gt;0,Q157,0)</f>
        <v>0</v>
      </c>
      <c r="T157" s="33">
        <f>IF(EXACT(D157,UPPER(D157)),1,0.01)/V157</f>
        <v>1</v>
      </c>
      <c r="U157" s="43">
        <v>0</v>
      </c>
      <c r="V157" s="43">
        <v>1</v>
      </c>
      <c r="W157" s="143">
        <f>IF(AND(Q157&lt;0,O157&gt;0),O157,0)</f>
        <v>0</v>
      </c>
      <c r="X157" s="143">
        <f>IF(AND(Q157&gt;0,O157&gt;0),O157,0)</f>
        <v>0</v>
      </c>
      <c r="Y157" s="194"/>
      <c r="Z157" s="176">
        <f>_xll.BDH(C157,$Z$7,$D$1,$D$1)</f>
        <v>72.64</v>
      </c>
      <c r="AA157" s="174">
        <f>IF(OR(F157="#N/A N/A",Z157="#N/A N/A"),0,  F157 - Z157)</f>
        <v>6.0000000000002274E-2</v>
      </c>
      <c r="AB157" s="162">
        <f>IF(OR(Z157=0,Z157="#N/A N/A"),0,AA157 / Z157*100)</f>
        <v>8.2599118942734404E-2</v>
      </c>
      <c r="AC157" s="161">
        <v>0</v>
      </c>
      <c r="AD157" s="163">
        <f>IF(D157 = C791,1,_xll.BDP(K157,$AD$7)*L157)</f>
        <v>1</v>
      </c>
      <c r="AE157" s="186">
        <f>AA157*AC157*T157/AD157 / AF791</f>
        <v>0</v>
      </c>
      <c r="AF157" s="197"/>
      <c r="AG157" s="188"/>
      <c r="AH157" s="170"/>
    </row>
    <row r="158" spans="2:34" s="43" customFormat="1" x14ac:dyDescent="0.2">
      <c r="B158" s="48">
        <v>1980</v>
      </c>
      <c r="C158" s="140" t="s">
        <v>198</v>
      </c>
      <c r="D158" s="43" t="str">
        <f>_xll.BDP(C158,$D$7)</f>
        <v>EUR</v>
      </c>
      <c r="E158" s="43" t="s">
        <v>438</v>
      </c>
      <c r="F158" s="66">
        <f>_xll.BDP(C158,$F$7)</f>
        <v>22.7</v>
      </c>
      <c r="G158" s="66">
        <f>_xll.BDP(C158,$G$7)</f>
        <v>23.42</v>
      </c>
      <c r="H158" s="67">
        <f>IF(OR(G158="#N/A N/A",F158="#N/A N/A"),0,  G158 - F158)</f>
        <v>0.72000000000000242</v>
      </c>
      <c r="I158" s="75">
        <f>IF(OR(F158=0,F158="#N/A N/A"),0,H158 / F158*100)</f>
        <v>3.1718061674008915</v>
      </c>
      <c r="J158" s="25">
        <v>-97000</v>
      </c>
      <c r="K158" s="48" t="str">
        <f>CONCATENATE(C791,D158, " Curncy")</f>
        <v>EUREUR Curncy</v>
      </c>
      <c r="L158" s="48">
        <f>IF(D158 = C791,1,_xll.BDP(K158,$L$7))</f>
        <v>1</v>
      </c>
      <c r="M158" s="68">
        <f>IF(D158 = C791,1,_xll.BDP(K158,$M$7)*L158)</f>
        <v>1</v>
      </c>
      <c r="N158" s="69">
        <f>H158*J158*T158/M158</f>
        <v>-69840.000000000233</v>
      </c>
      <c r="O158" s="78">
        <f>N158 / Y791</f>
        <v>-4.1511591517082896E-4</v>
      </c>
      <c r="P158" s="69">
        <f>G158*J158*T158/M158</f>
        <v>-2271740</v>
      </c>
      <c r="Q158" s="10">
        <f>P158 / Y791*100</f>
        <v>-1.350279824069553</v>
      </c>
      <c r="R158" s="81">
        <f>IF(Q158&lt;0,Q158,0)</f>
        <v>-1.350279824069553</v>
      </c>
      <c r="S158" s="152">
        <f>IF(Q158&gt;0,Q158,0)</f>
        <v>0</v>
      </c>
      <c r="T158" s="33">
        <f>IF(EXACT(D158,UPPER(D158)),1,0.01)/V158</f>
        <v>1</v>
      </c>
      <c r="U158" s="43">
        <v>0</v>
      </c>
      <c r="V158" s="43">
        <v>1</v>
      </c>
      <c r="W158" s="143">
        <f>IF(AND(Q158&lt;0,O158&gt;0),O158,0)</f>
        <v>0</v>
      </c>
      <c r="X158" s="143">
        <f>IF(AND(Q158&gt;0,O158&gt;0),O158,0)</f>
        <v>0</v>
      </c>
      <c r="Y158" s="194"/>
      <c r="Z158" s="176">
        <f>_xll.BDH(C158,$Z$7,$D$1,$D$1)</f>
        <v>22.44</v>
      </c>
      <c r="AA158" s="174">
        <f>IF(OR(F158="#N/A N/A",Z158="#N/A N/A"),0,  F158 - Z158)</f>
        <v>0.25999999999999801</v>
      </c>
      <c r="AB158" s="162">
        <f>IF(OR(Z158=0,Z158="#N/A N/A"),0,AA158 / Z158*100)</f>
        <v>1.1586452762923261</v>
      </c>
      <c r="AC158" s="161">
        <v>-97000</v>
      </c>
      <c r="AD158" s="163">
        <f>IF(D158 = C791,1,_xll.BDP(K158,$AD$7)*L158)</f>
        <v>1</v>
      </c>
      <c r="AE158" s="186">
        <f>AA158*AC158*T158/AD158 / AF791</f>
        <v>-1.4822380858312337E-4</v>
      </c>
      <c r="AF158" s="197"/>
      <c r="AG158" s="188"/>
      <c r="AH158" s="170"/>
    </row>
    <row r="159" spans="2:34" s="43" customFormat="1" x14ac:dyDescent="0.2">
      <c r="B159" s="48">
        <v>1933</v>
      </c>
      <c r="C159" s="140" t="s">
        <v>197</v>
      </c>
      <c r="D159" s="43" t="str">
        <f>_xll.BDP(C159,$D$7)</f>
        <v>EUR</v>
      </c>
      <c r="E159" s="43" t="s">
        <v>354</v>
      </c>
      <c r="F159" s="66">
        <f>_xll.BDP(C159,$F$7)</f>
        <v>23.44</v>
      </c>
      <c r="G159" s="66">
        <f>_xll.BDP(C159,$G$7)</f>
        <v>23.42</v>
      </c>
      <c r="H159" s="67">
        <f>IF(OR(G159="#N/A N/A",F159="#N/A N/A"),0,  G159 - F159)</f>
        <v>-1.9999999999999574E-2</v>
      </c>
      <c r="I159" s="75">
        <f>IF(OR(F159=0,F159="#N/A N/A"),0,H159 / F159*100)</f>
        <v>-8.5324232081909437E-2</v>
      </c>
      <c r="J159" s="25">
        <v>-43000</v>
      </c>
      <c r="K159" s="48" t="str">
        <f>CONCATENATE(C791,D159, " Curncy")</f>
        <v>EUREUR Curncy</v>
      </c>
      <c r="L159" s="48">
        <f>IF(D159 = C791,1,_xll.BDP(K159,$L$7))</f>
        <v>1</v>
      </c>
      <c r="M159" s="68">
        <f>IF(D159 = C791,1,_xll.BDP(K159,$M$7)*L159)</f>
        <v>1</v>
      </c>
      <c r="N159" s="69">
        <f>H159*J159*T159/M159</f>
        <v>859.9999999999817</v>
      </c>
      <c r="O159" s="78">
        <f>N159 / Y791</f>
        <v>5.1116793677964506E-6</v>
      </c>
      <c r="P159" s="69">
        <f>G159*J159*T159/M159</f>
        <v>-1007060.0000000001</v>
      </c>
      <c r="Q159" s="10">
        <f>P159 / Y791*100</f>
        <v>-0.59857765396897711</v>
      </c>
      <c r="R159" s="81">
        <f>IF(Q159&lt;0,Q159,0)</f>
        <v>-0.59857765396897711</v>
      </c>
      <c r="S159" s="152">
        <f>IF(Q159&gt;0,Q159,0)</f>
        <v>0</v>
      </c>
      <c r="T159" s="33">
        <f>IF(EXACT(D159,UPPER(D159)),1,0.01)/V159</f>
        <v>1</v>
      </c>
      <c r="U159" s="43">
        <v>0</v>
      </c>
      <c r="V159" s="43">
        <v>1</v>
      </c>
      <c r="W159" s="143">
        <f>IF(AND(Q159&lt;0,O159&gt;0),O159,0)</f>
        <v>5.1116793677964506E-6</v>
      </c>
      <c r="X159" s="143">
        <f>IF(AND(Q159&gt;0,O159&gt;0),O159,0)</f>
        <v>0</v>
      </c>
      <c r="Y159" s="194"/>
      <c r="Z159" s="176">
        <f>_xll.BDH(C159,$Z$7,$D$1,$D$1)</f>
        <v>23.29</v>
      </c>
      <c r="AA159" s="174">
        <f>IF(OR(F159="#N/A N/A",Z159="#N/A N/A"),0,  F159 - Z159)</f>
        <v>0.15000000000000213</v>
      </c>
      <c r="AB159" s="162">
        <f>IF(OR(Z159=0,Z159="#N/A N/A"),0,AA159 / Z159*100)</f>
        <v>0.64405324173465928</v>
      </c>
      <c r="AC159" s="161">
        <v>-43000</v>
      </c>
      <c r="AD159" s="163">
        <f>IF(D159 = C791,1,_xll.BDP(K159,$AD$7)*L159)</f>
        <v>1</v>
      </c>
      <c r="AE159" s="186">
        <f>AA159*AC159*T159/AD159 / AF791</f>
        <v>-3.7908150886644193E-5</v>
      </c>
      <c r="AF159" s="197"/>
      <c r="AG159" s="188"/>
      <c r="AH159" s="170"/>
    </row>
    <row r="160" spans="2:34" s="43" customFormat="1" ht="12" customHeight="1" x14ac:dyDescent="0.2">
      <c r="B160" s="48">
        <v>516</v>
      </c>
      <c r="C160" s="140" t="s">
        <v>758</v>
      </c>
      <c r="D160" s="43" t="str">
        <f>_xll.BDP(C160,$D$7)</f>
        <v>EUR</v>
      </c>
      <c r="E160" s="43" t="s">
        <v>791</v>
      </c>
      <c r="F160" s="66">
        <f>_xll.BDP(C160,$F$7)</f>
        <v>94.1</v>
      </c>
      <c r="G160" s="66">
        <f>_xll.BDP(C160,$G$7)</f>
        <v>94.8</v>
      </c>
      <c r="H160" s="67">
        <f>IF(OR(G160="#N/A N/A",F160="#N/A N/A"),0,  G160 - F160)</f>
        <v>0.70000000000000284</v>
      </c>
      <c r="I160" s="75">
        <f>IF(OR(F160=0,F160="#N/A N/A"),0,H160 / F160*100)</f>
        <v>0.74388947927736759</v>
      </c>
      <c r="J160" s="25">
        <v>0</v>
      </c>
      <c r="K160" s="48" t="str">
        <f>CONCATENATE(C791,D160, " Curncy")</f>
        <v>EUREUR Curncy</v>
      </c>
      <c r="L160" s="48">
        <f>IF(D160 = C791,1,_xll.BDP(K160,$L$7))</f>
        <v>1</v>
      </c>
      <c r="M160" s="68">
        <f>IF(D160 = C791,1,_xll.BDP(K160,$M$7)*L160)</f>
        <v>1</v>
      </c>
      <c r="N160" s="69">
        <f>H160*J160*T160/M160</f>
        <v>0</v>
      </c>
      <c r="O160" s="78">
        <f>N160 / Y791</f>
        <v>0</v>
      </c>
      <c r="P160" s="69">
        <f>G160*J160*T160/M160</f>
        <v>0</v>
      </c>
      <c r="Q160" s="10">
        <f>P160 / Y791*100</f>
        <v>0</v>
      </c>
      <c r="R160" s="81">
        <f>IF(Q160&lt;0,Q160,0)</f>
        <v>0</v>
      </c>
      <c r="S160" s="152">
        <f>IF(Q160&gt;0,Q160,0)</f>
        <v>0</v>
      </c>
      <c r="T160" s="33">
        <f>IF(EXACT(D160,UPPER(D160)),1,0.01)/V160</f>
        <v>1</v>
      </c>
      <c r="U160" s="43">
        <v>0</v>
      </c>
      <c r="V160" s="43">
        <v>1</v>
      </c>
      <c r="W160" s="143">
        <f>IF(AND(Q160&lt;0,O160&gt;0),O160,0)</f>
        <v>0</v>
      </c>
      <c r="X160" s="143">
        <f>IF(AND(Q160&gt;0,O160&gt;0),O160,0)</f>
        <v>0</v>
      </c>
      <c r="Y160" s="194"/>
      <c r="Z160" s="176">
        <f>_xll.BDH(C160,$Z$7,$D$1,$D$1)</f>
        <v>93.95</v>
      </c>
      <c r="AA160" s="174">
        <f>IF(OR(F160="#N/A N/A",Z160="#N/A N/A"),0,  F160 - Z160)</f>
        <v>0.14999999999999147</v>
      </c>
      <c r="AB160" s="162">
        <f>IF(OR(Z160=0,Z160="#N/A N/A"),0,AA160 / Z160*100)</f>
        <v>0.1596593932942964</v>
      </c>
      <c r="AC160" s="161">
        <v>0</v>
      </c>
      <c r="AD160" s="163">
        <f>IF(D160 = C791,1,_xll.BDP(K160,$AD$7)*L160)</f>
        <v>1</v>
      </c>
      <c r="AE160" s="186">
        <f>AA160*AC160*T160/AD160 / AF791</f>
        <v>0</v>
      </c>
      <c r="AF160" s="197"/>
      <c r="AG160" s="188"/>
      <c r="AH160" s="170"/>
    </row>
    <row r="161" spans="2:34" s="43" customFormat="1" ht="12" customHeight="1" x14ac:dyDescent="0.2">
      <c r="B161" s="48">
        <v>125</v>
      </c>
      <c r="C161" s="140" t="s">
        <v>759</v>
      </c>
      <c r="D161" s="43" t="str">
        <f>_xll.BDP(C161,$D$7)</f>
        <v>EUR</v>
      </c>
      <c r="E161" s="43" t="s">
        <v>792</v>
      </c>
      <c r="F161" s="66">
        <f>_xll.BDP(C161,$F$7)</f>
        <v>183.05</v>
      </c>
      <c r="G161" s="66">
        <f>_xll.BDP(C161,$G$7)</f>
        <v>184.75</v>
      </c>
      <c r="H161" s="67">
        <f>IF(OR(G161="#N/A N/A",F161="#N/A N/A"),0,  G161 - F161)</f>
        <v>1.6999999999999886</v>
      </c>
      <c r="I161" s="75">
        <f>IF(OR(F161=0,F161="#N/A N/A"),0,H161 / F161*100)</f>
        <v>0.92870800327778669</v>
      </c>
      <c r="J161" s="25">
        <v>0</v>
      </c>
      <c r="K161" s="48" t="str">
        <f>CONCATENATE(C791,D161, " Curncy")</f>
        <v>EUREUR Curncy</v>
      </c>
      <c r="L161" s="48">
        <f>IF(D161 = C791,1,_xll.BDP(K161,$L$7))</f>
        <v>1</v>
      </c>
      <c r="M161" s="68">
        <f>IF(D161 = C791,1,_xll.BDP(K161,$M$7)*L161)</f>
        <v>1</v>
      </c>
      <c r="N161" s="69">
        <f>H161*J161*T161/M161</f>
        <v>0</v>
      </c>
      <c r="O161" s="78">
        <f>N161 / Y791</f>
        <v>0</v>
      </c>
      <c r="P161" s="69">
        <f>G161*J161*T161/M161</f>
        <v>0</v>
      </c>
      <c r="Q161" s="10">
        <f>P161 / Y791*100</f>
        <v>0</v>
      </c>
      <c r="R161" s="81">
        <f>IF(Q161&lt;0,Q161,0)</f>
        <v>0</v>
      </c>
      <c r="S161" s="152">
        <f>IF(Q161&gt;0,Q161,0)</f>
        <v>0</v>
      </c>
      <c r="T161" s="33">
        <f>IF(EXACT(D161,UPPER(D161)),1,0.01)/V161</f>
        <v>1</v>
      </c>
      <c r="U161" s="43">
        <v>0</v>
      </c>
      <c r="V161" s="43">
        <v>1</v>
      </c>
      <c r="W161" s="143">
        <f>IF(AND(Q161&lt;0,O161&gt;0),O161,0)</f>
        <v>0</v>
      </c>
      <c r="X161" s="143">
        <f>IF(AND(Q161&gt;0,O161&gt;0),O161,0)</f>
        <v>0</v>
      </c>
      <c r="Y161" s="194"/>
      <c r="Z161" s="176">
        <f>_xll.BDH(C161,$Z$7,$D$1,$D$1)</f>
        <v>182.2</v>
      </c>
      <c r="AA161" s="174">
        <f>IF(OR(F161="#N/A N/A",Z161="#N/A N/A"),0,  F161 - Z161)</f>
        <v>0.85000000000002274</v>
      </c>
      <c r="AB161" s="162">
        <f>IF(OR(Z161=0,Z161="#N/A N/A"),0,AA161 / Z161*100)</f>
        <v>0.46652030735456795</v>
      </c>
      <c r="AC161" s="161">
        <v>0</v>
      </c>
      <c r="AD161" s="163">
        <f>IF(D161 = C791,1,_xll.BDP(K161,$AD$7)*L161)</f>
        <v>1</v>
      </c>
      <c r="AE161" s="186">
        <f>AA161*AC161*T161/AD161 / AF791</f>
        <v>0</v>
      </c>
      <c r="AF161" s="197"/>
      <c r="AG161" s="188"/>
      <c r="AH161" s="170"/>
    </row>
    <row r="162" spans="2:34" s="43" customFormat="1" ht="12" customHeight="1" x14ac:dyDescent="0.2">
      <c r="B162" s="48">
        <v>3439</v>
      </c>
      <c r="C162" s="140" t="s">
        <v>760</v>
      </c>
      <c r="D162" s="43" t="str">
        <f>_xll.BDP(C162,$D$7)</f>
        <v>EUR</v>
      </c>
      <c r="E162" s="43" t="s">
        <v>793</v>
      </c>
      <c r="F162" s="66">
        <f>_xll.BDP(C162,$F$7)</f>
        <v>65.78</v>
      </c>
      <c r="G162" s="66">
        <f>_xll.BDP(C162,$G$7)</f>
        <v>65.62</v>
      </c>
      <c r="H162" s="67">
        <f>IF(OR(G162="#N/A N/A",F162="#N/A N/A"),0,  G162 - F162)</f>
        <v>-0.15999999999999659</v>
      </c>
      <c r="I162" s="75">
        <f>IF(OR(F162=0,F162="#N/A N/A"),0,H162 / F162*100)</f>
        <v>-0.24323502584371628</v>
      </c>
      <c r="J162" s="25">
        <v>0</v>
      </c>
      <c r="K162" s="48" t="str">
        <f>CONCATENATE(C791,D162, " Curncy")</f>
        <v>EUREUR Curncy</v>
      </c>
      <c r="L162" s="48">
        <f>IF(D162 = C791,1,_xll.BDP(K162,$L$7))</f>
        <v>1</v>
      </c>
      <c r="M162" s="68">
        <f>IF(D162 = C791,1,_xll.BDP(K162,$M$7)*L162)</f>
        <v>1</v>
      </c>
      <c r="N162" s="69">
        <f>H162*J162*T162/M162</f>
        <v>0</v>
      </c>
      <c r="O162" s="78">
        <f>N162 / Y791</f>
        <v>0</v>
      </c>
      <c r="P162" s="69">
        <f>G162*J162*T162/M162</f>
        <v>0</v>
      </c>
      <c r="Q162" s="10">
        <f>P162 / Y791*100</f>
        <v>0</v>
      </c>
      <c r="R162" s="81">
        <f>IF(Q162&lt;0,Q162,0)</f>
        <v>0</v>
      </c>
      <c r="S162" s="152">
        <f>IF(Q162&gt;0,Q162,0)</f>
        <v>0</v>
      </c>
      <c r="T162" s="33">
        <f>IF(EXACT(D162,UPPER(D162)),1,0.01)/V162</f>
        <v>1</v>
      </c>
      <c r="U162" s="43">
        <v>0</v>
      </c>
      <c r="V162" s="43">
        <v>1</v>
      </c>
      <c r="W162" s="143">
        <f>IF(AND(Q162&lt;0,O162&gt;0),O162,0)</f>
        <v>0</v>
      </c>
      <c r="X162" s="143">
        <f>IF(AND(Q162&gt;0,O162&gt;0),O162,0)</f>
        <v>0</v>
      </c>
      <c r="Y162" s="194"/>
      <c r="Z162" s="176">
        <f>_xll.BDH(C162,$Z$7,$D$1,$D$1)</f>
        <v>66.38</v>
      </c>
      <c r="AA162" s="174">
        <f>IF(OR(F162="#N/A N/A",Z162="#N/A N/A"),0,  F162 - Z162)</f>
        <v>-0.59999999999999432</v>
      </c>
      <c r="AB162" s="162">
        <f>IF(OR(Z162=0,Z162="#N/A N/A"),0,AA162 / Z162*100)</f>
        <v>-0.90388671286531241</v>
      </c>
      <c r="AC162" s="161">
        <v>0</v>
      </c>
      <c r="AD162" s="163">
        <f>IF(D162 = C791,1,_xll.BDP(K162,$AD$7)*L162)</f>
        <v>1</v>
      </c>
      <c r="AE162" s="186">
        <f>AA162*AC162*T162/AD162 / AF791</f>
        <v>0</v>
      </c>
      <c r="AF162" s="197"/>
      <c r="AG162" s="188"/>
      <c r="AH162" s="170"/>
    </row>
    <row r="163" spans="2:34" s="43" customFormat="1" ht="12" customHeight="1" x14ac:dyDescent="0.2">
      <c r="B163" s="48">
        <v>1770</v>
      </c>
      <c r="C163" s="140" t="s">
        <v>761</v>
      </c>
      <c r="D163" s="43" t="str">
        <f>_xll.BDP(C163,$D$7)</f>
        <v>EUR</v>
      </c>
      <c r="E163" s="43" t="s">
        <v>794</v>
      </c>
      <c r="F163" s="66">
        <f>_xll.BDP(C163,$F$7)</f>
        <v>28.32</v>
      </c>
      <c r="G163" s="66">
        <f>_xll.BDP(C163,$G$7)</f>
        <v>28.73</v>
      </c>
      <c r="H163" s="67">
        <f>IF(OR(G163="#N/A N/A",F163="#N/A N/A"),0,  G163 - F163)</f>
        <v>0.41000000000000014</v>
      </c>
      <c r="I163" s="75">
        <f>IF(OR(F163=0,F163="#N/A N/A"),0,H163 / F163*100)</f>
        <v>1.4477401129943508</v>
      </c>
      <c r="J163" s="25">
        <v>0</v>
      </c>
      <c r="K163" s="48" t="str">
        <f>CONCATENATE(C791,D163, " Curncy")</f>
        <v>EUREUR Curncy</v>
      </c>
      <c r="L163" s="48">
        <f>IF(D163 = C791,1,_xll.BDP(K163,$L$7))</f>
        <v>1</v>
      </c>
      <c r="M163" s="68">
        <f>IF(D163 = C791,1,_xll.BDP(K163,$M$7)*L163)</f>
        <v>1</v>
      </c>
      <c r="N163" s="69">
        <f>H163*J163*T163/M163</f>
        <v>0</v>
      </c>
      <c r="O163" s="78">
        <f>N163 / Y791</f>
        <v>0</v>
      </c>
      <c r="P163" s="69">
        <f>G163*J163*T163/M163</f>
        <v>0</v>
      </c>
      <c r="Q163" s="10">
        <f>P163 / Y791*100</f>
        <v>0</v>
      </c>
      <c r="R163" s="81">
        <f>IF(Q163&lt;0,Q163,0)</f>
        <v>0</v>
      </c>
      <c r="S163" s="152">
        <f>IF(Q163&gt;0,Q163,0)</f>
        <v>0</v>
      </c>
      <c r="T163" s="33">
        <f>IF(EXACT(D163,UPPER(D163)),1,0.01)/V163</f>
        <v>1</v>
      </c>
      <c r="U163" s="43">
        <v>0</v>
      </c>
      <c r="V163" s="43">
        <v>1</v>
      </c>
      <c r="W163" s="143">
        <f>IF(AND(Q163&lt;0,O163&gt;0),O163,0)</f>
        <v>0</v>
      </c>
      <c r="X163" s="143">
        <f>IF(AND(Q163&gt;0,O163&gt;0),O163,0)</f>
        <v>0</v>
      </c>
      <c r="Y163" s="194"/>
      <c r="Z163" s="176">
        <f>_xll.BDH(C163,$Z$7,$D$1,$D$1)</f>
        <v>28.13</v>
      </c>
      <c r="AA163" s="174">
        <f>IF(OR(F163="#N/A N/A",Z163="#N/A N/A"),0,  F163 - Z163)</f>
        <v>0.19000000000000128</v>
      </c>
      <c r="AB163" s="162">
        <f>IF(OR(Z163=0,Z163="#N/A N/A"),0,AA163 / Z163*100)</f>
        <v>0.6754354781372246</v>
      </c>
      <c r="AC163" s="161">
        <v>0</v>
      </c>
      <c r="AD163" s="163">
        <f>IF(D163 = C791,1,_xll.BDP(K163,$AD$7)*L163)</f>
        <v>1</v>
      </c>
      <c r="AE163" s="186">
        <f>AA163*AC163*T163/AD163 / AF791</f>
        <v>0</v>
      </c>
      <c r="AF163" s="197"/>
      <c r="AG163" s="188"/>
      <c r="AH163" s="170"/>
    </row>
    <row r="164" spans="2:34" s="43" customFormat="1" x14ac:dyDescent="0.2">
      <c r="B164" s="48">
        <v>2760</v>
      </c>
      <c r="D164" s="43" t="s">
        <v>7</v>
      </c>
      <c r="E164" s="43" t="s">
        <v>196</v>
      </c>
      <c r="F164" s="66">
        <v>0</v>
      </c>
      <c r="G164" s="66">
        <v>0</v>
      </c>
      <c r="H164" s="67">
        <f>IF(OR(G164="#N/A N/A",F164="#N/A N/A"),0,  G164 - F164)</f>
        <v>0</v>
      </c>
      <c r="I164" s="75">
        <f>IF(OR(F164=0,F164="#N/A N/A"),0,H164 / F164*100)</f>
        <v>0</v>
      </c>
      <c r="J164" s="25">
        <v>3500000</v>
      </c>
      <c r="K164" s="48" t="str">
        <f>CONCATENATE(C791,D164, " Curncy")</f>
        <v>EUREUR Curncy</v>
      </c>
      <c r="L164" s="48">
        <f>IF(D164 = C791,1,_xll.BDP(K164,$L$7))</f>
        <v>1</v>
      </c>
      <c r="M164" s="68">
        <f>IF(D164 = C791,1,_xll.BDP(K164,$M$7)*L164)</f>
        <v>1</v>
      </c>
      <c r="N164" s="69">
        <f>H164*J164*T164/M164</f>
        <v>0</v>
      </c>
      <c r="O164" s="78">
        <f>N164 / Y791</f>
        <v>0</v>
      </c>
      <c r="P164" s="69">
        <f>G164*J164*T164/M164</f>
        <v>0</v>
      </c>
      <c r="Q164" s="10">
        <f>P164 / Y791*100</f>
        <v>0</v>
      </c>
      <c r="R164" s="81">
        <f>IF(Q164&lt;0,Q164,0)</f>
        <v>0</v>
      </c>
      <c r="S164" s="152">
        <f>IF(Q164&gt;0,Q164,0)</f>
        <v>0</v>
      </c>
      <c r="T164" s="33">
        <f>IF(EXACT(D164,UPPER(D164)),1,0.01)/V164</f>
        <v>1</v>
      </c>
      <c r="U164" s="43">
        <v>1</v>
      </c>
      <c r="V164" s="43">
        <v>1</v>
      </c>
      <c r="W164" s="143">
        <f>IF(AND(Q164&lt;0,O164&gt;0),O164,0)</f>
        <v>0</v>
      </c>
      <c r="X164" s="143">
        <f>IF(AND(Q164&gt;0,O164&gt;0),O164,0)</f>
        <v>0</v>
      </c>
      <c r="Y164" s="194"/>
      <c r="Z164" s="176">
        <v>0</v>
      </c>
      <c r="AA164" s="174">
        <f>IF(OR(F164="#N/A N/A",Z164="#N/A N/A"),0,  F164 - Z164)</f>
        <v>0</v>
      </c>
      <c r="AB164" s="162">
        <f>IF(OR(Z164=0,Z164="#N/A N/A"),0,AA164 / Z164*100)</f>
        <v>0</v>
      </c>
      <c r="AC164" s="161">
        <v>3500000</v>
      </c>
      <c r="AD164" s="163">
        <f>IF(D164 = C791,1,_xll.BDP(K164,$AD$7)*L164)</f>
        <v>1</v>
      </c>
      <c r="AE164" s="186">
        <f>AA164*AC164*T164/AD164 / AF791</f>
        <v>0</v>
      </c>
      <c r="AF164" s="197"/>
      <c r="AG164" s="188"/>
      <c r="AH164" s="170"/>
    </row>
    <row r="165" spans="2:34" s="43" customFormat="1" ht="12" customHeight="1" x14ac:dyDescent="0.2">
      <c r="B165" s="48">
        <v>168</v>
      </c>
      <c r="C165" s="43" t="s">
        <v>762</v>
      </c>
      <c r="D165" s="43" t="str">
        <f>_xll.BDP(C165,$D$7)</f>
        <v>EUR</v>
      </c>
      <c r="E165" s="43" t="s">
        <v>795</v>
      </c>
      <c r="F165" s="66">
        <f>_xll.BDP(C165,$F$7)</f>
        <v>106.15</v>
      </c>
      <c r="G165" s="66">
        <f>_xll.BDP(C165,$G$7)</f>
        <v>106.45</v>
      </c>
      <c r="H165" s="67">
        <f>IF(OR(G165="#N/A N/A",F165="#N/A N/A"),0,  G165 - F165)</f>
        <v>0.29999999999999716</v>
      </c>
      <c r="I165" s="75">
        <f>IF(OR(F165=0,F165="#N/A N/A"),0,H165 / F165*100)</f>
        <v>0.28261893546867373</v>
      </c>
      <c r="J165" s="25">
        <v>0</v>
      </c>
      <c r="K165" s="48" t="str">
        <f>CONCATENATE(C791,D165, " Curncy")</f>
        <v>EUREUR Curncy</v>
      </c>
      <c r="L165" s="48">
        <f>IF(D165 = C791,1,_xll.BDP(K165,$L$7))</f>
        <v>1</v>
      </c>
      <c r="M165" s="68">
        <f>IF(D165 = C791,1,_xll.BDP(K165,$M$7)*L165)</f>
        <v>1</v>
      </c>
      <c r="N165" s="69">
        <f>H165*J165*T165/M165</f>
        <v>0</v>
      </c>
      <c r="O165" s="78">
        <f>N165 / Y791</f>
        <v>0</v>
      </c>
      <c r="P165" s="69">
        <f>G165*J165*T165/M165</f>
        <v>0</v>
      </c>
      <c r="Q165" s="10">
        <f>P165 / Y791*100</f>
        <v>0</v>
      </c>
      <c r="R165" s="81">
        <f>IF(Q165&lt;0,Q165,0)</f>
        <v>0</v>
      </c>
      <c r="S165" s="152">
        <f>IF(Q165&gt;0,Q165,0)</f>
        <v>0</v>
      </c>
      <c r="T165" s="33">
        <f>IF(EXACT(D165,UPPER(D165)),1,0.01)/V165</f>
        <v>1</v>
      </c>
      <c r="U165" s="43">
        <v>0</v>
      </c>
      <c r="V165" s="43">
        <v>1</v>
      </c>
      <c r="W165" s="143">
        <f>IF(AND(Q165&lt;0,O165&gt;0),O165,0)</f>
        <v>0</v>
      </c>
      <c r="X165" s="143">
        <f>IF(AND(Q165&gt;0,O165&gt;0),O165,0)</f>
        <v>0</v>
      </c>
      <c r="Y165" s="194"/>
      <c r="Z165" s="176">
        <f>_xll.BDH(C165,$Z$7,$D$1,$D$1)</f>
        <v>105.5</v>
      </c>
      <c r="AA165" s="174">
        <f>IF(OR(F165="#N/A N/A",Z165="#N/A N/A"),0,  F165 - Z165)</f>
        <v>0.65000000000000568</v>
      </c>
      <c r="AB165" s="162">
        <f>IF(OR(Z165=0,Z165="#N/A N/A"),0,AA165 / Z165*100)</f>
        <v>0.61611374407583475</v>
      </c>
      <c r="AC165" s="161">
        <v>0</v>
      </c>
      <c r="AD165" s="163">
        <f>IF(D165 = C791,1,_xll.BDP(K165,$AD$7)*L165)</f>
        <v>1</v>
      </c>
      <c r="AE165" s="186">
        <f>AA165*AC165*T165/AD165 / AF791</f>
        <v>0</v>
      </c>
      <c r="AF165" s="197"/>
      <c r="AG165" s="188"/>
      <c r="AH165" s="170"/>
    </row>
    <row r="166" spans="2:34" s="43" customFormat="1" ht="12" customHeight="1" x14ac:dyDescent="0.2">
      <c r="B166" s="48">
        <v>42</v>
      </c>
      <c r="C166" s="43" t="s">
        <v>763</v>
      </c>
      <c r="D166" s="43" t="str">
        <f>_xll.BDP(C166,$D$7)</f>
        <v>EUR</v>
      </c>
      <c r="E166" s="43" t="s">
        <v>796</v>
      </c>
      <c r="F166" s="66">
        <f>_xll.BDP(C166,$F$7)</f>
        <v>27.5</v>
      </c>
      <c r="G166" s="66">
        <f>_xll.BDP(C166,$G$7)</f>
        <v>27.36</v>
      </c>
      <c r="H166" s="67">
        <f>IF(OR(G166="#N/A N/A",F166="#N/A N/A"),0,  G166 - F166)</f>
        <v>-0.14000000000000057</v>
      </c>
      <c r="I166" s="75">
        <f>IF(OR(F166=0,F166="#N/A N/A"),0,H166 / F166*100)</f>
        <v>-0.50909090909091115</v>
      </c>
      <c r="J166" s="25">
        <v>0</v>
      </c>
      <c r="K166" s="48" t="str">
        <f>CONCATENATE(C791,D166, " Curncy")</f>
        <v>EUREUR Curncy</v>
      </c>
      <c r="L166" s="48">
        <f>IF(D166 = C791,1,_xll.BDP(K166,$L$7))</f>
        <v>1</v>
      </c>
      <c r="M166" s="68">
        <f>IF(D166 = C791,1,_xll.BDP(K166,$M$7)*L166)</f>
        <v>1</v>
      </c>
      <c r="N166" s="69">
        <f>H166*J166*T166/M166</f>
        <v>0</v>
      </c>
      <c r="O166" s="78">
        <f>N166 / Y791</f>
        <v>0</v>
      </c>
      <c r="P166" s="69">
        <f>G166*J166*T166/M166</f>
        <v>0</v>
      </c>
      <c r="Q166" s="10">
        <f>P166 / Y791*100</f>
        <v>0</v>
      </c>
      <c r="R166" s="81">
        <f>IF(Q166&lt;0,Q166,0)</f>
        <v>0</v>
      </c>
      <c r="S166" s="152">
        <f>IF(Q166&gt;0,Q166,0)</f>
        <v>0</v>
      </c>
      <c r="T166" s="33">
        <f>IF(EXACT(D166,UPPER(D166)),1,0.01)/V166</f>
        <v>1</v>
      </c>
      <c r="U166" s="43">
        <v>0</v>
      </c>
      <c r="V166" s="43">
        <v>1</v>
      </c>
      <c r="W166" s="143">
        <f>IF(AND(Q166&lt;0,O166&gt;0),O166,0)</f>
        <v>0</v>
      </c>
      <c r="X166" s="143">
        <f>IF(AND(Q166&gt;0,O166&gt;0),O166,0)</f>
        <v>0</v>
      </c>
      <c r="Y166" s="194"/>
      <c r="Z166" s="176">
        <f>_xll.BDH(C166,$Z$7,$D$1,$D$1)</f>
        <v>27.74</v>
      </c>
      <c r="AA166" s="174">
        <f>IF(OR(F166="#N/A N/A",Z166="#N/A N/A"),0,  F166 - Z166)</f>
        <v>-0.23999999999999844</v>
      </c>
      <c r="AB166" s="162">
        <f>IF(OR(Z166=0,Z166="#N/A N/A"),0,AA166 / Z166*100)</f>
        <v>-0.86517664023070817</v>
      </c>
      <c r="AC166" s="161">
        <v>0</v>
      </c>
      <c r="AD166" s="163">
        <f>IF(D166 = C791,1,_xll.BDP(K166,$AD$7)*L166)</f>
        <v>1</v>
      </c>
      <c r="AE166" s="186">
        <f>AA166*AC166*T166/AD166 / AF791</f>
        <v>0</v>
      </c>
      <c r="AF166" s="197"/>
      <c r="AG166" s="188"/>
      <c r="AH166" s="170"/>
    </row>
    <row r="167" spans="2:34" s="43" customFormat="1" ht="12" customHeight="1" x14ac:dyDescent="0.2">
      <c r="B167" s="48">
        <v>2089</v>
      </c>
      <c r="C167" s="43" t="s">
        <v>764</v>
      </c>
      <c r="D167" s="43" t="str">
        <f>_xll.BDP(C167,$D$7)</f>
        <v>EUR</v>
      </c>
      <c r="E167" s="43" t="s">
        <v>797</v>
      </c>
      <c r="F167" s="66">
        <f>_xll.BDP(C167,$F$7)</f>
        <v>17.57</v>
      </c>
      <c r="G167" s="66">
        <f>_xll.BDP(C167,$G$7)</f>
        <v>17.844999999999999</v>
      </c>
      <c r="H167" s="67">
        <f>IF(OR(G167="#N/A N/A",F167="#N/A N/A"),0,  G167 - F167)</f>
        <v>0.27499999999999858</v>
      </c>
      <c r="I167" s="75">
        <f>IF(OR(F167=0,F167="#N/A N/A"),0,H167 / F167*100)</f>
        <v>1.5651678998292462</v>
      </c>
      <c r="J167" s="25">
        <v>0</v>
      </c>
      <c r="K167" s="48" t="str">
        <f>CONCATENATE(C791,D167, " Curncy")</f>
        <v>EUREUR Curncy</v>
      </c>
      <c r="L167" s="48">
        <f>IF(D167 = C791,1,_xll.BDP(K167,$L$7))</f>
        <v>1</v>
      </c>
      <c r="M167" s="68">
        <f>IF(D167 = C791,1,_xll.BDP(K167,$M$7)*L167)</f>
        <v>1</v>
      </c>
      <c r="N167" s="69">
        <f>H167*J167*T167/M167</f>
        <v>0</v>
      </c>
      <c r="O167" s="78">
        <f>N167 / Y791</f>
        <v>0</v>
      </c>
      <c r="P167" s="69">
        <f>G167*J167*T167/M167</f>
        <v>0</v>
      </c>
      <c r="Q167" s="10">
        <f>P167 / Y791*100</f>
        <v>0</v>
      </c>
      <c r="R167" s="81">
        <f>IF(Q167&lt;0,Q167,0)</f>
        <v>0</v>
      </c>
      <c r="S167" s="152">
        <f>IF(Q167&gt;0,Q167,0)</f>
        <v>0</v>
      </c>
      <c r="T167" s="33">
        <f>IF(EXACT(D167,UPPER(D167)),1,0.01)/V167</f>
        <v>1</v>
      </c>
      <c r="U167" s="43">
        <v>0</v>
      </c>
      <c r="V167" s="43">
        <v>1</v>
      </c>
      <c r="W167" s="143">
        <f>IF(AND(Q167&lt;0,O167&gt;0),O167,0)</f>
        <v>0</v>
      </c>
      <c r="X167" s="143">
        <f>IF(AND(Q167&gt;0,O167&gt;0),O167,0)</f>
        <v>0</v>
      </c>
      <c r="Y167" s="194"/>
      <c r="Z167" s="176">
        <f>_xll.BDH(C167,$Z$7,$D$1,$D$1)</f>
        <v>17.355</v>
      </c>
      <c r="AA167" s="174">
        <f>IF(OR(F167="#N/A N/A",Z167="#N/A N/A"),0,  F167 - Z167)</f>
        <v>0.21499999999999986</v>
      </c>
      <c r="AB167" s="162">
        <f>IF(OR(Z167=0,Z167="#N/A N/A"),0,AA167 / Z167*100)</f>
        <v>1.2388360702967436</v>
      </c>
      <c r="AC167" s="161">
        <v>0</v>
      </c>
      <c r="AD167" s="163">
        <f>IF(D167 = C791,1,_xll.BDP(K167,$AD$7)*L167)</f>
        <v>1</v>
      </c>
      <c r="AE167" s="186">
        <f>AA167*AC167*T167/AD167 / AF791</f>
        <v>0</v>
      </c>
      <c r="AF167" s="197"/>
      <c r="AG167" s="188"/>
      <c r="AH167" s="170"/>
    </row>
    <row r="168" spans="2:34" s="43" customFormat="1" x14ac:dyDescent="0.2">
      <c r="B168" s="48">
        <v>2450</v>
      </c>
      <c r="C168" s="140" t="s">
        <v>195</v>
      </c>
      <c r="D168" s="43" t="str">
        <f>_xll.BDP(C168,$D$7)</f>
        <v>EUR</v>
      </c>
      <c r="E168" s="43" t="s">
        <v>437</v>
      </c>
      <c r="F168" s="66">
        <f>_xll.BDP(C168,$F$7)</f>
        <v>86.68</v>
      </c>
      <c r="G168" s="66">
        <f>_xll.BDP(C168,$G$7)</f>
        <v>87.99</v>
      </c>
      <c r="H168" s="67">
        <f>IF(OR(G168="#N/A N/A",F168="#N/A N/A"),0,  G168 - F168)</f>
        <v>1.3099999999999881</v>
      </c>
      <c r="I168" s="75">
        <f>IF(OR(F168=0,F168="#N/A N/A"),0,H168 / F168*100)</f>
        <v>1.5113059529303046</v>
      </c>
      <c r="J168" s="25">
        <v>6438</v>
      </c>
      <c r="K168" s="48" t="str">
        <f>CONCATENATE(C791,D168, " Curncy")</f>
        <v>EUREUR Curncy</v>
      </c>
      <c r="L168" s="48">
        <f>IF(D168 = C791,1,_xll.BDP(K168,$L$7))</f>
        <v>1</v>
      </c>
      <c r="M168" s="68">
        <f>IF(D168 = C791,1,_xll.BDP(K168,$M$7)*L168)</f>
        <v>1</v>
      </c>
      <c r="N168" s="69">
        <f>H168*J168*T168/M168</f>
        <v>8433.7799999999224</v>
      </c>
      <c r="O168" s="78">
        <f>N168 / Y791</f>
        <v>5.0128813044807984E-5</v>
      </c>
      <c r="P168" s="69">
        <f>G168*J168*T168/M168</f>
        <v>566479.62</v>
      </c>
      <c r="Q168" s="10">
        <f>P168 / Y791*100</f>
        <v>0.33670490532921338</v>
      </c>
      <c r="R168" s="81">
        <f>IF(Q168&lt;0,Q168,0)</f>
        <v>0</v>
      </c>
      <c r="S168" s="152">
        <f>IF(Q168&gt;0,Q168,0)</f>
        <v>0.33670490532921338</v>
      </c>
      <c r="T168" s="33">
        <f>IF(EXACT(D168,UPPER(D168)),1,0.01)/V168</f>
        <v>1</v>
      </c>
      <c r="U168" s="43">
        <v>0</v>
      </c>
      <c r="V168" s="43">
        <v>1</v>
      </c>
      <c r="W168" s="143">
        <f>IF(AND(Q168&lt;0,O168&gt;0),O168,0)</f>
        <v>0</v>
      </c>
      <c r="X168" s="143">
        <f>IF(AND(Q168&gt;0,O168&gt;0),O168,0)</f>
        <v>5.0128813044807984E-5</v>
      </c>
      <c r="Y168" s="194"/>
      <c r="Z168" s="176">
        <f>_xll.BDH(C168,$Z$7,$D$1,$D$1)</f>
        <v>84.55</v>
      </c>
      <c r="AA168" s="174">
        <f>IF(OR(F168="#N/A N/A",Z168="#N/A N/A"),0,  F168 - Z168)</f>
        <v>2.1300000000000097</v>
      </c>
      <c r="AB168" s="162">
        <f>IF(OR(Z168=0,Z168="#N/A N/A"),0,AA168 / Z168*100)</f>
        <v>2.5192193968066348</v>
      </c>
      <c r="AC168" s="161">
        <v>6438</v>
      </c>
      <c r="AD168" s="163">
        <f>IF(D168 = C791,1,_xll.BDP(K168,$AD$7)*L168)</f>
        <v>1</v>
      </c>
      <c r="AE168" s="186">
        <f>AA168*AC168*T168/AD168 / AF791</f>
        <v>8.0594139320851725E-5</v>
      </c>
      <c r="AF168" s="197"/>
      <c r="AG168" s="188"/>
      <c r="AH168" s="170"/>
    </row>
    <row r="169" spans="2:34" s="43" customFormat="1" ht="12" customHeight="1" x14ac:dyDescent="0.2">
      <c r="B169" s="48">
        <v>6735</v>
      </c>
      <c r="C169" s="140" t="s">
        <v>765</v>
      </c>
      <c r="D169" s="43" t="str">
        <f>_xll.BDP(C169,$D$7)</f>
        <v>EUR</v>
      </c>
      <c r="E169" s="43" t="s">
        <v>798</v>
      </c>
      <c r="F169" s="66">
        <f>_xll.BDP(C169,$F$7)</f>
        <v>11.58</v>
      </c>
      <c r="G169" s="66">
        <f>_xll.BDP(C169,$G$7)</f>
        <v>11.77</v>
      </c>
      <c r="H169" s="67">
        <f>IF(OR(G169="#N/A N/A",F169="#N/A N/A"),0,  G169 - F169)</f>
        <v>0.1899999999999995</v>
      </c>
      <c r="I169" s="75">
        <f>IF(OR(F169=0,F169="#N/A N/A"),0,H169 / F169*100)</f>
        <v>1.6407599309153671</v>
      </c>
      <c r="J169" s="25">
        <v>0</v>
      </c>
      <c r="K169" s="48" t="str">
        <f>CONCATENATE(C791,D169, " Curncy")</f>
        <v>EUREUR Curncy</v>
      </c>
      <c r="L169" s="48">
        <f>IF(D169 = C791,1,_xll.BDP(K169,$L$7))</f>
        <v>1</v>
      </c>
      <c r="M169" s="68">
        <f>IF(D169 = C791,1,_xll.BDP(K169,$M$7)*L169)</f>
        <v>1</v>
      </c>
      <c r="N169" s="69">
        <f>H169*J169*T169/M169</f>
        <v>0</v>
      </c>
      <c r="O169" s="78">
        <f>N169 / Y791</f>
        <v>0</v>
      </c>
      <c r="P169" s="69">
        <f>G169*J169*T169/M169</f>
        <v>0</v>
      </c>
      <c r="Q169" s="10">
        <f>P169 / Y791*100</f>
        <v>0</v>
      </c>
      <c r="R169" s="81">
        <f>IF(Q169&lt;0,Q169,0)</f>
        <v>0</v>
      </c>
      <c r="S169" s="152">
        <f>IF(Q169&gt;0,Q169,0)</f>
        <v>0</v>
      </c>
      <c r="T169" s="33">
        <f>IF(EXACT(D169,UPPER(D169)),1,0.01)/V169</f>
        <v>1</v>
      </c>
      <c r="U169" s="43">
        <v>0</v>
      </c>
      <c r="V169" s="43">
        <v>1</v>
      </c>
      <c r="W169" s="143">
        <f>IF(AND(Q169&lt;0,O169&gt;0),O169,0)</f>
        <v>0</v>
      </c>
      <c r="X169" s="143">
        <f>IF(AND(Q169&gt;0,O169&gt;0),O169,0)</f>
        <v>0</v>
      </c>
      <c r="Y169" s="194"/>
      <c r="Z169" s="176">
        <f>_xll.BDH(C169,$Z$7,$D$1,$D$1)</f>
        <v>11.35</v>
      </c>
      <c r="AA169" s="174">
        <f>IF(OR(F169="#N/A N/A",Z169="#N/A N/A"),0,  F169 - Z169)</f>
        <v>0.23000000000000043</v>
      </c>
      <c r="AB169" s="162">
        <f>IF(OR(Z169=0,Z169="#N/A N/A"),0,AA169 / Z169*100)</f>
        <v>2.0264317180616778</v>
      </c>
      <c r="AC169" s="161">
        <v>0</v>
      </c>
      <c r="AD169" s="163">
        <f>IF(D169 = C791,1,_xll.BDP(K169,$AD$7)*L169)</f>
        <v>1</v>
      </c>
      <c r="AE169" s="186">
        <f>AA169*AC169*T169/AD169 / AF791</f>
        <v>0</v>
      </c>
      <c r="AF169" s="197"/>
      <c r="AG169" s="188"/>
      <c r="AH169" s="170"/>
    </row>
    <row r="170" spans="2:34" s="43" customFormat="1" ht="12" customHeight="1" x14ac:dyDescent="0.2">
      <c r="B170" s="48">
        <v>1178</v>
      </c>
      <c r="C170" s="140" t="s">
        <v>766</v>
      </c>
      <c r="D170" s="43" t="str">
        <f>_xll.BDP(C170,$D$7)</f>
        <v>EUR</v>
      </c>
      <c r="E170" s="43" t="s">
        <v>799</v>
      </c>
      <c r="F170" s="66">
        <f>_xll.BDP(C170,$F$7)</f>
        <v>104.44</v>
      </c>
      <c r="G170" s="66">
        <f>_xll.BDP(C170,$G$7)</f>
        <v>105.58</v>
      </c>
      <c r="H170" s="67">
        <f>IF(OR(G170="#N/A N/A",F170="#N/A N/A"),0,  G170 - F170)</f>
        <v>1.1400000000000006</v>
      </c>
      <c r="I170" s="75">
        <f>IF(OR(F170=0,F170="#N/A N/A"),0,H170 / F170*100)</f>
        <v>1.0915358100344701</v>
      </c>
      <c r="J170" s="25">
        <v>0</v>
      </c>
      <c r="K170" s="48" t="str">
        <f>CONCATENATE(C791,D170, " Curncy")</f>
        <v>EUREUR Curncy</v>
      </c>
      <c r="L170" s="48">
        <f>IF(D170 = C791,1,_xll.BDP(K170,$L$7))</f>
        <v>1</v>
      </c>
      <c r="M170" s="68">
        <f>IF(D170 = C791,1,_xll.BDP(K170,$M$7)*L170)</f>
        <v>1</v>
      </c>
      <c r="N170" s="69">
        <f>H170*J170*T170/M170</f>
        <v>0</v>
      </c>
      <c r="O170" s="78">
        <f>N170 / Y791</f>
        <v>0</v>
      </c>
      <c r="P170" s="69">
        <f>G170*J170*T170/M170</f>
        <v>0</v>
      </c>
      <c r="Q170" s="10">
        <f>P170 / Y791*100</f>
        <v>0</v>
      </c>
      <c r="R170" s="81">
        <f>IF(Q170&lt;0,Q170,0)</f>
        <v>0</v>
      </c>
      <c r="S170" s="152">
        <f>IF(Q170&gt;0,Q170,0)</f>
        <v>0</v>
      </c>
      <c r="T170" s="33">
        <f>IF(EXACT(D170,UPPER(D170)),1,0.01)/V170</f>
        <v>1</v>
      </c>
      <c r="U170" s="43">
        <v>0</v>
      </c>
      <c r="V170" s="43">
        <v>1</v>
      </c>
      <c r="W170" s="143">
        <f>IF(AND(Q170&lt;0,O170&gt;0),O170,0)</f>
        <v>0</v>
      </c>
      <c r="X170" s="143">
        <f>IF(AND(Q170&gt;0,O170&gt;0),O170,0)</f>
        <v>0</v>
      </c>
      <c r="Y170" s="194"/>
      <c r="Z170" s="176">
        <f>_xll.BDH(C170,$Z$7,$D$1,$D$1)</f>
        <v>103.96</v>
      </c>
      <c r="AA170" s="174">
        <f>IF(OR(F170="#N/A N/A",Z170="#N/A N/A"),0,  F170 - Z170)</f>
        <v>0.48000000000000398</v>
      </c>
      <c r="AB170" s="162">
        <f>IF(OR(Z170=0,Z170="#N/A N/A"),0,AA170 / Z170*100)</f>
        <v>0.46171604463255478</v>
      </c>
      <c r="AC170" s="161">
        <v>0</v>
      </c>
      <c r="AD170" s="163">
        <f>IF(D170 = C791,1,_xll.BDP(K170,$AD$7)*L170)</f>
        <v>1</v>
      </c>
      <c r="AE170" s="186">
        <f>AA170*AC170*T170/AD170 / AF791</f>
        <v>0</v>
      </c>
      <c r="AF170" s="197"/>
      <c r="AG170" s="188"/>
      <c r="AH170" s="170"/>
    </row>
    <row r="171" spans="2:34" s="43" customFormat="1" x14ac:dyDescent="0.2">
      <c r="B171" s="48">
        <v>27088</v>
      </c>
      <c r="C171" s="43" t="s">
        <v>482</v>
      </c>
      <c r="D171" s="43" t="str">
        <f>_xll.BDP(C171,$D$7)</f>
        <v>EUR</v>
      </c>
      <c r="E171" s="43" t="s">
        <v>483</v>
      </c>
      <c r="F171" s="66">
        <f>_xll.BDP(C171,$F$7)</f>
        <v>128.65</v>
      </c>
      <c r="G171" s="66">
        <f>_xll.BDP(C171,$G$7)</f>
        <v>143.5</v>
      </c>
      <c r="H171" s="67">
        <f>IF(OR(G171="#N/A N/A",F171="#N/A N/A"),0,  G171 - F171)</f>
        <v>14.849999999999994</v>
      </c>
      <c r="I171" s="75">
        <f>IF(OR(F171=0,F171="#N/A N/A"),0,H171 / F171*100)</f>
        <v>11.542945977458215</v>
      </c>
      <c r="J171" s="25">
        <v>-22000</v>
      </c>
      <c r="K171" s="48" t="str">
        <f>CONCATENATE(C791,D171, " Curncy")</f>
        <v>EUREUR Curncy</v>
      </c>
      <c r="L171" s="48">
        <f>IF(D171 = C791,1,_xll.BDP(K171,$L$7))</f>
        <v>1</v>
      </c>
      <c r="M171" s="68">
        <f>IF(D171 = C791,1,_xll.BDP(K171,$M$7)*L171)</f>
        <v>1</v>
      </c>
      <c r="N171" s="69">
        <f>H171*J171*T171/M171</f>
        <v>-326699.99999999988</v>
      </c>
      <c r="O171" s="78">
        <f>N171 / Y791</f>
        <v>-1.9418437784408549E-3</v>
      </c>
      <c r="P171" s="69">
        <f>G171*J171*T171/M171</f>
        <v>-3157000</v>
      </c>
      <c r="Q171" s="10">
        <f>P171 / Y791*100</f>
        <v>-1.8764618330388068</v>
      </c>
      <c r="R171" s="81">
        <f>IF(Q171&lt;0,Q171,0)</f>
        <v>-1.8764618330388068</v>
      </c>
      <c r="S171" s="152">
        <f>IF(Q171&gt;0,Q171,0)</f>
        <v>0</v>
      </c>
      <c r="T171" s="33">
        <f>IF(EXACT(D171,UPPER(D171)),1,0.01)/V171</f>
        <v>1</v>
      </c>
      <c r="U171" s="43">
        <v>0</v>
      </c>
      <c r="V171" s="43">
        <v>1</v>
      </c>
      <c r="W171" s="143">
        <f>IF(AND(Q171&lt;0,O171&gt;0),O171,0)</f>
        <v>0</v>
      </c>
      <c r="X171" s="143">
        <f>IF(AND(Q171&gt;0,O171&gt;0),O171,0)</f>
        <v>0</v>
      </c>
      <c r="Y171" s="194"/>
      <c r="Z171" s="176">
        <f>_xll.BDH(C171,$Z$7,$D$1,$D$1)</f>
        <v>126.7</v>
      </c>
      <c r="AA171" s="174">
        <f>IF(OR(F171="#N/A N/A",Z171="#N/A N/A"),0,  F171 - Z171)</f>
        <v>1.9500000000000028</v>
      </c>
      <c r="AB171" s="162">
        <f>IF(OR(Z171=0,Z171="#N/A N/A"),0,AA171 / Z171*100)</f>
        <v>1.5390686661404915</v>
      </c>
      <c r="AC171" s="161">
        <v>-15989</v>
      </c>
      <c r="AD171" s="163">
        <f>IF(D171 = C791,1,_xll.BDP(K171,$AD$7)*L171)</f>
        <v>1</v>
      </c>
      <c r="AE171" s="186">
        <f>AA171*AC171*T171/AD171 / AF791</f>
        <v>-1.8324359346151402E-4</v>
      </c>
      <c r="AF171" s="197"/>
      <c r="AG171" s="188"/>
      <c r="AH171" s="170"/>
    </row>
    <row r="172" spans="2:34" s="43" customFormat="1" ht="12" customHeight="1" x14ac:dyDescent="0.2">
      <c r="B172" s="48">
        <v>1967</v>
      </c>
      <c r="C172" s="43" t="s">
        <v>767</v>
      </c>
      <c r="D172" s="43" t="str">
        <f>_xll.BDP(C172,$D$7)</f>
        <v>EUR</v>
      </c>
      <c r="E172" s="43" t="s">
        <v>800</v>
      </c>
      <c r="F172" s="66">
        <f>_xll.BDP(C172,$F$7)</f>
        <v>43.2</v>
      </c>
      <c r="G172" s="66">
        <f>_xll.BDP(C172,$G$7)</f>
        <v>43.86</v>
      </c>
      <c r="H172" s="67">
        <f>IF(OR(G172="#N/A N/A",F172="#N/A N/A"),0,  G172 - F172)</f>
        <v>0.65999999999999659</v>
      </c>
      <c r="I172" s="75">
        <f>IF(OR(F172=0,F172="#N/A N/A"),0,H172 / F172*100)</f>
        <v>1.5277777777777697</v>
      </c>
      <c r="J172" s="25">
        <v>0</v>
      </c>
      <c r="K172" s="48" t="str">
        <f>CONCATENATE(C791,D172, " Curncy")</f>
        <v>EUREUR Curncy</v>
      </c>
      <c r="L172" s="48">
        <f>IF(D172 = C791,1,_xll.BDP(K172,$L$7))</f>
        <v>1</v>
      </c>
      <c r="M172" s="68">
        <f>IF(D172 = C791,1,_xll.BDP(K172,$M$7)*L172)</f>
        <v>1</v>
      </c>
      <c r="N172" s="69">
        <f>H172*J172*T172/M172</f>
        <v>0</v>
      </c>
      <c r="O172" s="78">
        <f>N172 / Y791</f>
        <v>0</v>
      </c>
      <c r="P172" s="69">
        <f>G172*J172*T172/M172</f>
        <v>0</v>
      </c>
      <c r="Q172" s="10">
        <f>P172 / Y791*100</f>
        <v>0</v>
      </c>
      <c r="R172" s="81">
        <f>IF(Q172&lt;0,Q172,0)</f>
        <v>0</v>
      </c>
      <c r="S172" s="152">
        <f>IF(Q172&gt;0,Q172,0)</f>
        <v>0</v>
      </c>
      <c r="T172" s="33">
        <f>IF(EXACT(D172,UPPER(D172)),1,0.01)/V172</f>
        <v>1</v>
      </c>
      <c r="U172" s="43">
        <v>0</v>
      </c>
      <c r="V172" s="43">
        <v>1</v>
      </c>
      <c r="W172" s="143">
        <f>IF(AND(Q172&lt;0,O172&gt;0),O172,0)</f>
        <v>0</v>
      </c>
      <c r="X172" s="143">
        <f>IF(AND(Q172&gt;0,O172&gt;0),O172,0)</f>
        <v>0</v>
      </c>
      <c r="Y172" s="194"/>
      <c r="Z172" s="176">
        <f>_xll.BDH(C172,$Z$7,$D$1,$D$1)</f>
        <v>42.85</v>
      </c>
      <c r="AA172" s="174">
        <f>IF(OR(F172="#N/A N/A",Z172="#N/A N/A"),0,  F172 - Z172)</f>
        <v>0.35000000000000142</v>
      </c>
      <c r="AB172" s="162">
        <f>IF(OR(Z172=0,Z172="#N/A N/A"),0,AA172 / Z172*100)</f>
        <v>0.81680280046674769</v>
      </c>
      <c r="AC172" s="161">
        <v>0</v>
      </c>
      <c r="AD172" s="163">
        <f>IF(D172 = C791,1,_xll.BDP(K172,$AD$7)*L172)</f>
        <v>1</v>
      </c>
      <c r="AE172" s="186">
        <f>AA172*AC172*T172/AD172 / AF791</f>
        <v>0</v>
      </c>
      <c r="AF172" s="197"/>
      <c r="AG172" s="188"/>
      <c r="AH172" s="170"/>
    </row>
    <row r="173" spans="2:34" s="43" customFormat="1" x14ac:dyDescent="0.2">
      <c r="B173" s="48">
        <v>3209</v>
      </c>
      <c r="C173" s="140" t="s">
        <v>194</v>
      </c>
      <c r="D173" s="43" t="str">
        <f>_xll.BDP(C173,$D$7)</f>
        <v>EUR</v>
      </c>
      <c r="E173" s="43" t="s">
        <v>436</v>
      </c>
      <c r="F173" s="66">
        <f>_xll.BDP(C173,$F$7)</f>
        <v>15.03</v>
      </c>
      <c r="G173" s="66">
        <f>_xll.BDP(C173,$G$7)</f>
        <v>15.45</v>
      </c>
      <c r="H173" s="67">
        <f>IF(OR(G173="#N/A N/A",F173="#N/A N/A"),0,  G173 - F173)</f>
        <v>0.41999999999999993</v>
      </c>
      <c r="I173" s="75">
        <f>IF(OR(F173=0,F173="#N/A N/A"),0,H173 / F173*100)</f>
        <v>2.7944111776447103</v>
      </c>
      <c r="J173" s="25">
        <v>-114000</v>
      </c>
      <c r="K173" s="48" t="str">
        <f>CONCATENATE(C791,D173, " Curncy")</f>
        <v>EUREUR Curncy</v>
      </c>
      <c r="L173" s="48">
        <f>IF(D173 = C791,1,_xll.BDP(K173,$L$7))</f>
        <v>1</v>
      </c>
      <c r="M173" s="68">
        <f>IF(D173 = C791,1,_xll.BDP(K173,$M$7)*L173)</f>
        <v>1</v>
      </c>
      <c r="N173" s="69">
        <f>H173*J173*T173/M173</f>
        <v>-47879.999999999993</v>
      </c>
      <c r="O173" s="78">
        <f>N173 / Y791</f>
        <v>-2.8458977689546422E-4</v>
      </c>
      <c r="P173" s="69">
        <f>G173*J173*T173/M173</f>
        <v>-1761300</v>
      </c>
      <c r="Q173" s="10">
        <f>P173 / Y791*100</f>
        <v>-1.046883822151172</v>
      </c>
      <c r="R173" s="81">
        <f>IF(Q173&lt;0,Q173,0)</f>
        <v>-1.046883822151172</v>
      </c>
      <c r="S173" s="152">
        <f>IF(Q173&gt;0,Q173,0)</f>
        <v>0</v>
      </c>
      <c r="T173" s="33">
        <f>IF(EXACT(D173,UPPER(D173)),1,0.01)/V173</f>
        <v>1</v>
      </c>
      <c r="U173" s="43">
        <v>0</v>
      </c>
      <c r="V173" s="43">
        <v>1</v>
      </c>
      <c r="W173" s="143">
        <f>IF(AND(Q173&lt;0,O173&gt;0),O173,0)</f>
        <v>0</v>
      </c>
      <c r="X173" s="143">
        <f>IF(AND(Q173&gt;0,O173&gt;0),O173,0)</f>
        <v>0</v>
      </c>
      <c r="Y173" s="194"/>
      <c r="Z173" s="176">
        <f>_xll.BDH(C173,$Z$7,$D$1,$D$1)</f>
        <v>15.125</v>
      </c>
      <c r="AA173" s="174">
        <f>IF(OR(F173="#N/A N/A",Z173="#N/A N/A"),0,  F173 - Z173)</f>
        <v>-9.5000000000000639E-2</v>
      </c>
      <c r="AB173" s="162">
        <f>IF(OR(Z173=0,Z173="#N/A N/A"),0,AA173 / Z173*100)</f>
        <v>-0.62809917355372324</v>
      </c>
      <c r="AC173" s="161">
        <v>-114000</v>
      </c>
      <c r="AD173" s="163">
        <f>IF(D173 = C791,1,_xll.BDP(K173,$AD$7)*L173)</f>
        <v>1</v>
      </c>
      <c r="AE173" s="186">
        <f>AA173*AC173*T173/AD173 / AF791</f>
        <v>6.3650430093388152E-5</v>
      </c>
      <c r="AF173" s="197"/>
      <c r="AG173" s="188"/>
      <c r="AH173" s="170"/>
    </row>
    <row r="174" spans="2:34" s="43" customFormat="1" x14ac:dyDescent="0.2">
      <c r="B174" s="48">
        <v>829</v>
      </c>
      <c r="C174" s="140" t="s">
        <v>193</v>
      </c>
      <c r="D174" s="43" t="str">
        <f>_xll.BDP(C174,$D$7)</f>
        <v>EUR</v>
      </c>
      <c r="E174" s="43" t="s">
        <v>435</v>
      </c>
      <c r="F174" s="66">
        <f>_xll.BDP(C174,$F$7)</f>
        <v>21.54</v>
      </c>
      <c r="G174" s="66">
        <f>_xll.BDP(C174,$G$7)</f>
        <v>21.54</v>
      </c>
      <c r="H174" s="67">
        <f>IF(OR(G174="#N/A N/A",F174="#N/A N/A"),0,  G174 - F174)</f>
        <v>0</v>
      </c>
      <c r="I174" s="75">
        <f>IF(OR(F174=0,F174="#N/A N/A"),0,H174 / F174*100)</f>
        <v>0</v>
      </c>
      <c r="J174" s="25">
        <v>-16000</v>
      </c>
      <c r="K174" s="48" t="str">
        <f>CONCATENATE(C791,D174, " Curncy")</f>
        <v>EUREUR Curncy</v>
      </c>
      <c r="L174" s="48">
        <f>IF(D174 = C791,1,_xll.BDP(K174,$L$7))</f>
        <v>1</v>
      </c>
      <c r="M174" s="68">
        <f>IF(D174 = C791,1,_xll.BDP(K174,$M$7)*L174)</f>
        <v>1</v>
      </c>
      <c r="N174" s="69">
        <f>H174*J174*T174/M174</f>
        <v>0</v>
      </c>
      <c r="O174" s="78">
        <f>N174 / Y791</f>
        <v>0</v>
      </c>
      <c r="P174" s="69">
        <f>G174*J174*T174/M174</f>
        <v>-344640</v>
      </c>
      <c r="Q174" s="10">
        <f>P174 / Y791*100</f>
        <v>-0.20484757875783793</v>
      </c>
      <c r="R174" s="81">
        <f>IF(Q174&lt;0,Q174,0)</f>
        <v>-0.20484757875783793</v>
      </c>
      <c r="S174" s="152">
        <f>IF(Q174&gt;0,Q174,0)</f>
        <v>0</v>
      </c>
      <c r="T174" s="33">
        <f>IF(EXACT(D174,UPPER(D174)),1,0.01)/V174</f>
        <v>1</v>
      </c>
      <c r="U174" s="43">
        <v>0</v>
      </c>
      <c r="V174" s="43">
        <v>1</v>
      </c>
      <c r="W174" s="143">
        <f>IF(AND(Q174&lt;0,O174&gt;0),O174,0)</f>
        <v>0</v>
      </c>
      <c r="X174" s="143">
        <f>IF(AND(Q174&gt;0,O174&gt;0),O174,0)</f>
        <v>0</v>
      </c>
      <c r="Y174" s="194"/>
      <c r="Z174" s="176">
        <f>_xll.BDH(C174,$Z$7,$D$1,$D$1)</f>
        <v>21.34</v>
      </c>
      <c r="AA174" s="174">
        <f>IF(OR(F174="#N/A N/A",Z174="#N/A N/A"),0,  F174 - Z174)</f>
        <v>0.19999999999999929</v>
      </c>
      <c r="AB174" s="162">
        <f>IF(OR(Z174=0,Z174="#N/A N/A"),0,AA174 / Z174*100)</f>
        <v>0.93720712277412976</v>
      </c>
      <c r="AC174" s="161">
        <v>-16000</v>
      </c>
      <c r="AD174" s="163">
        <f>IF(D174 = C791,1,_xll.BDP(K174,$AD$7)*L174)</f>
        <v>1</v>
      </c>
      <c r="AE174" s="186">
        <f>AA174*AC174*T174/AD174 / AF791</f>
        <v>-1.8807144625931668E-5</v>
      </c>
      <c r="AF174" s="197"/>
      <c r="AG174" s="188"/>
      <c r="AH174" s="170"/>
    </row>
    <row r="175" spans="2:34" s="43" customFormat="1" ht="12" customHeight="1" x14ac:dyDescent="0.2">
      <c r="B175" s="48">
        <v>363</v>
      </c>
      <c r="C175" s="140" t="s">
        <v>768</v>
      </c>
      <c r="D175" s="43" t="str">
        <f>_xll.BDP(C175,$D$7)</f>
        <v>EUR</v>
      </c>
      <c r="E175" s="43" t="s">
        <v>801</v>
      </c>
      <c r="F175" s="66">
        <f>_xll.BDP(C175,$F$7)</f>
        <v>17.11</v>
      </c>
      <c r="G175" s="66">
        <f>_xll.BDP(C175,$G$7)</f>
        <v>17.364999999999998</v>
      </c>
      <c r="H175" s="67">
        <f>IF(OR(G175="#N/A N/A",F175="#N/A N/A"),0,  G175 - F175)</f>
        <v>0.25499999999999901</v>
      </c>
      <c r="I175" s="75">
        <f>IF(OR(F175=0,F175="#N/A N/A"),0,H175 / F175*100)</f>
        <v>1.4903565166569199</v>
      </c>
      <c r="J175" s="25">
        <v>0</v>
      </c>
      <c r="K175" s="48" t="str">
        <f>CONCATENATE(C791,D175, " Curncy")</f>
        <v>EUREUR Curncy</v>
      </c>
      <c r="L175" s="48">
        <f>IF(D175 = C791,1,_xll.BDP(K175,$L$7))</f>
        <v>1</v>
      </c>
      <c r="M175" s="68">
        <f>IF(D175 = C791,1,_xll.BDP(K175,$M$7)*L175)</f>
        <v>1</v>
      </c>
      <c r="N175" s="69">
        <f>H175*J175*T175/M175</f>
        <v>0</v>
      </c>
      <c r="O175" s="78">
        <f>N175 / Y791</f>
        <v>0</v>
      </c>
      <c r="P175" s="69">
        <f>G175*J175*T175/M175</f>
        <v>0</v>
      </c>
      <c r="Q175" s="10">
        <f>P175 / Y791*100</f>
        <v>0</v>
      </c>
      <c r="R175" s="81">
        <f>IF(Q175&lt;0,Q175,0)</f>
        <v>0</v>
      </c>
      <c r="S175" s="152">
        <f>IF(Q175&gt;0,Q175,0)</f>
        <v>0</v>
      </c>
      <c r="T175" s="33">
        <f>IF(EXACT(D175,UPPER(D175)),1,0.01)/V175</f>
        <v>1</v>
      </c>
      <c r="U175" s="43">
        <v>0</v>
      </c>
      <c r="V175" s="43">
        <v>1</v>
      </c>
      <c r="W175" s="143">
        <f>IF(AND(Q175&lt;0,O175&gt;0),O175,0)</f>
        <v>0</v>
      </c>
      <c r="X175" s="143">
        <f>IF(AND(Q175&gt;0,O175&gt;0),O175,0)</f>
        <v>0</v>
      </c>
      <c r="Y175" s="194"/>
      <c r="Z175" s="176">
        <f>_xll.BDH(C175,$Z$7,$D$1,$D$1)</f>
        <v>17</v>
      </c>
      <c r="AA175" s="174">
        <f>IF(OR(F175="#N/A N/A",Z175="#N/A N/A"),0,  F175 - Z175)</f>
        <v>0.10999999999999943</v>
      </c>
      <c r="AB175" s="162">
        <f>IF(OR(Z175=0,Z175="#N/A N/A"),0,AA175 / Z175*100)</f>
        <v>0.64705882352940836</v>
      </c>
      <c r="AC175" s="161">
        <v>0</v>
      </c>
      <c r="AD175" s="163">
        <f>IF(D175 = C791,1,_xll.BDP(K175,$AD$7)*L175)</f>
        <v>1</v>
      </c>
      <c r="AE175" s="186">
        <f>AA175*AC175*T175/AD175 / AF791</f>
        <v>0</v>
      </c>
      <c r="AF175" s="197"/>
      <c r="AG175" s="188"/>
      <c r="AH175" s="170"/>
    </row>
    <row r="176" spans="2:34" s="43" customFormat="1" x14ac:dyDescent="0.2">
      <c r="B176" s="48">
        <v>24720</v>
      </c>
      <c r="C176" s="140" t="s">
        <v>192</v>
      </c>
      <c r="D176" s="43" t="str">
        <f>_xll.BDP(C176,$D$7)</f>
        <v>EUR</v>
      </c>
      <c r="E176" s="43" t="s">
        <v>434</v>
      </c>
      <c r="F176" s="66">
        <f>_xll.BDP(C176,$F$7)</f>
        <v>25.25</v>
      </c>
      <c r="G176" s="66">
        <f>_xll.BDP(C176,$G$7)</f>
        <v>25.1</v>
      </c>
      <c r="H176" s="67">
        <f>IF(OR(G176="#N/A N/A",F176="#N/A N/A"),0,  G176 - F176)</f>
        <v>-0.14999999999999858</v>
      </c>
      <c r="I176" s="75">
        <f>IF(OR(F176=0,F176="#N/A N/A"),0,H176 / F176*100)</f>
        <v>-0.59405940594058848</v>
      </c>
      <c r="J176" s="25">
        <v>148000</v>
      </c>
      <c r="K176" s="48" t="str">
        <f>CONCATENATE(C791,D176, " Curncy")</f>
        <v>EUREUR Curncy</v>
      </c>
      <c r="L176" s="48">
        <f>IF(D176 = C791,1,_xll.BDP(K176,$L$7))</f>
        <v>1</v>
      </c>
      <c r="M176" s="68">
        <f>IF(D176 = C791,1,_xll.BDP(K176,$M$7)*L176)</f>
        <v>1</v>
      </c>
      <c r="N176" s="69">
        <f>H176*J176*T176/M176</f>
        <v>-22199.999999999789</v>
      </c>
      <c r="O176" s="78">
        <f>N176 / Y791</f>
        <v>-1.3195265344777038E-4</v>
      </c>
      <c r="P176" s="69">
        <f>G176*J176*T176/M176</f>
        <v>3714800</v>
      </c>
      <c r="Q176" s="10">
        <f>P176 / Y791*100</f>
        <v>2.2080077343593789</v>
      </c>
      <c r="R176" s="81">
        <f>IF(Q176&lt;0,Q176,0)</f>
        <v>0</v>
      </c>
      <c r="S176" s="152">
        <f>IF(Q176&gt;0,Q176,0)</f>
        <v>2.2080077343593789</v>
      </c>
      <c r="T176" s="33">
        <f>IF(EXACT(D176,UPPER(D176)),1,0.01)/V176</f>
        <v>1</v>
      </c>
      <c r="U176" s="43">
        <v>0</v>
      </c>
      <c r="V176" s="43">
        <v>1</v>
      </c>
      <c r="W176" s="143">
        <f>IF(AND(Q176&lt;0,O176&gt;0),O176,0)</f>
        <v>0</v>
      </c>
      <c r="X176" s="143">
        <f>IF(AND(Q176&gt;0,O176&gt;0),O176,0)</f>
        <v>0</v>
      </c>
      <c r="Y176" s="194"/>
      <c r="Z176" s="176">
        <f>_xll.BDH(C176,$Z$7,$D$1,$D$1)</f>
        <v>25.13</v>
      </c>
      <c r="AA176" s="174">
        <f>IF(OR(F176="#N/A N/A",Z176="#N/A N/A"),0,  F176 - Z176)</f>
        <v>0.12000000000000099</v>
      </c>
      <c r="AB176" s="162">
        <f>IF(OR(Z176=0,Z176="#N/A N/A"),0,AA176 / Z176*100)</f>
        <v>0.47751691205730601</v>
      </c>
      <c r="AC176" s="161">
        <v>148000</v>
      </c>
      <c r="AD176" s="163">
        <f>IF(D176 = C791,1,_xll.BDP(K176,$AD$7)*L176)</f>
        <v>1</v>
      </c>
      <c r="AE176" s="186">
        <f>AA176*AC176*T176/AD176 / AF791</f>
        <v>1.0437965267392199E-4</v>
      </c>
      <c r="AF176" s="197"/>
      <c r="AG176" s="188"/>
      <c r="AH176" s="170"/>
    </row>
    <row r="177" spans="1:34" s="43" customFormat="1" ht="12" customHeight="1" x14ac:dyDescent="0.2">
      <c r="B177" s="48">
        <v>575</v>
      </c>
      <c r="C177" s="140" t="s">
        <v>769</v>
      </c>
      <c r="D177" s="43" t="str">
        <f>_xll.BDP(C177,$D$7)</f>
        <v>EUR</v>
      </c>
      <c r="E177" s="43" t="s">
        <v>802</v>
      </c>
      <c r="F177" s="66">
        <f>_xll.BDP(C177,$F$7)</f>
        <v>159.1</v>
      </c>
      <c r="G177" s="66">
        <f>_xll.BDP(C177,$G$7)</f>
        <v>158.80000000000001</v>
      </c>
      <c r="H177" s="67">
        <f>IF(OR(G177="#N/A N/A",F177="#N/A N/A"),0,  G177 - F177)</f>
        <v>-0.29999999999998295</v>
      </c>
      <c r="I177" s="75">
        <f>IF(OR(F177=0,F177="#N/A N/A"),0,H177 / F177*100)</f>
        <v>-0.18856065367692204</v>
      </c>
      <c r="J177" s="25">
        <v>0</v>
      </c>
      <c r="K177" s="48" t="str">
        <f>CONCATENATE(C791,D177, " Curncy")</f>
        <v>EUREUR Curncy</v>
      </c>
      <c r="L177" s="48">
        <f>IF(D177 = C791,1,_xll.BDP(K177,$L$7))</f>
        <v>1</v>
      </c>
      <c r="M177" s="68">
        <f>IF(D177 = C791,1,_xll.BDP(K177,$M$7)*L177)</f>
        <v>1</v>
      </c>
      <c r="N177" s="69">
        <f>H177*J177*T177/M177</f>
        <v>0</v>
      </c>
      <c r="O177" s="78">
        <f>N177 / Y791</f>
        <v>0</v>
      </c>
      <c r="P177" s="69">
        <f>G177*J177*T177/M177</f>
        <v>0</v>
      </c>
      <c r="Q177" s="10">
        <f>P177 / Y791*100</f>
        <v>0</v>
      </c>
      <c r="R177" s="81">
        <f>IF(Q177&lt;0,Q177,0)</f>
        <v>0</v>
      </c>
      <c r="S177" s="152">
        <f>IF(Q177&gt;0,Q177,0)</f>
        <v>0</v>
      </c>
      <c r="T177" s="33">
        <f>IF(EXACT(D177,UPPER(D177)),1,0.01)/V177</f>
        <v>1</v>
      </c>
      <c r="U177" s="43">
        <v>0</v>
      </c>
      <c r="V177" s="43">
        <v>1</v>
      </c>
      <c r="W177" s="143">
        <f>IF(AND(Q177&lt;0,O177&gt;0),O177,0)</f>
        <v>0</v>
      </c>
      <c r="X177" s="143">
        <f>IF(AND(Q177&gt;0,O177&gt;0),O177,0)</f>
        <v>0</v>
      </c>
      <c r="Y177" s="194"/>
      <c r="Z177" s="176">
        <f>_xll.BDH(C177,$Z$7,$D$1,$D$1)</f>
        <v>160.69999999999999</v>
      </c>
      <c r="AA177" s="174">
        <f>IF(OR(F177="#N/A N/A",Z177="#N/A N/A"),0,  F177 - Z177)</f>
        <v>-1.5999999999999943</v>
      </c>
      <c r="AB177" s="162">
        <f>IF(OR(Z177=0,Z177="#N/A N/A"),0,AA177 / Z177*100)</f>
        <v>-0.99564405724952976</v>
      </c>
      <c r="AC177" s="161">
        <v>0</v>
      </c>
      <c r="AD177" s="163">
        <f>IF(D177 = C791,1,_xll.BDP(K177,$AD$7)*L177)</f>
        <v>1</v>
      </c>
      <c r="AE177" s="186">
        <f>AA177*AC177*T177/AD177 / AF791</f>
        <v>0</v>
      </c>
      <c r="AF177" s="197"/>
      <c r="AG177" s="188"/>
      <c r="AH177" s="170"/>
    </row>
    <row r="178" spans="1:34" s="43" customFormat="1" x14ac:dyDescent="0.2">
      <c r="B178" s="48">
        <v>10361</v>
      </c>
      <c r="C178" s="140" t="s">
        <v>191</v>
      </c>
      <c r="D178" s="43" t="str">
        <f>_xll.BDP(C178,$D$7)</f>
        <v>EUR</v>
      </c>
      <c r="E178" s="43" t="s">
        <v>433</v>
      </c>
      <c r="F178" s="66">
        <f>_xll.BDP(C178,$F$7)</f>
        <v>132.6</v>
      </c>
      <c r="G178" s="66">
        <f>_xll.BDP(C178,$G$7)</f>
        <v>134.75</v>
      </c>
      <c r="H178" s="67">
        <f>IF(OR(G178="#N/A N/A",F178="#N/A N/A"),0,  G178 - F178)</f>
        <v>2.1500000000000057</v>
      </c>
      <c r="I178" s="75">
        <f>IF(OR(F178=0,F178="#N/A N/A"),0,H178 / F178*100)</f>
        <v>1.6214177978883904</v>
      </c>
      <c r="J178" s="25">
        <v>-2800</v>
      </c>
      <c r="K178" s="48" t="str">
        <f>CONCATENATE(C791,D178, " Curncy")</f>
        <v>EUREUR Curncy</v>
      </c>
      <c r="L178" s="48">
        <f>IF(D178 = C791,1,_xll.BDP(K178,$L$7))</f>
        <v>1</v>
      </c>
      <c r="M178" s="68">
        <f>IF(D178 = C791,1,_xll.BDP(K178,$M$7)*L178)</f>
        <v>1</v>
      </c>
      <c r="N178" s="69">
        <f>H178*J178*T178/M178</f>
        <v>-6020.0000000000164</v>
      </c>
      <c r="O178" s="78">
        <f>N178 / Y791</f>
        <v>-3.5781755574576011E-5</v>
      </c>
      <c r="P178" s="69">
        <f>G178*J178*T178/M178</f>
        <v>-377300</v>
      </c>
      <c r="Q178" s="10">
        <f>P178 / Y791*100</f>
        <v>-0.22426007272902809</v>
      </c>
      <c r="R178" s="81">
        <f>IF(Q178&lt;0,Q178,0)</f>
        <v>-0.22426007272902809</v>
      </c>
      <c r="S178" s="152">
        <f>IF(Q178&gt;0,Q178,0)</f>
        <v>0</v>
      </c>
      <c r="T178" s="33">
        <f>IF(EXACT(D178,UPPER(D178)),1,0.01)/V178</f>
        <v>1</v>
      </c>
      <c r="U178" s="43">
        <v>0</v>
      </c>
      <c r="V178" s="43">
        <v>1</v>
      </c>
      <c r="W178" s="143">
        <f>IF(AND(Q178&lt;0,O178&gt;0),O178,0)</f>
        <v>0</v>
      </c>
      <c r="X178" s="143">
        <f>IF(AND(Q178&gt;0,O178&gt;0),O178,0)</f>
        <v>0</v>
      </c>
      <c r="Y178" s="194"/>
      <c r="Z178" s="176">
        <f>_xll.BDH(C178,$Z$7,$D$1,$D$1)</f>
        <v>133.5</v>
      </c>
      <c r="AA178" s="174">
        <f>IF(OR(F178="#N/A N/A",Z178="#N/A N/A"),0,  F178 - Z178)</f>
        <v>-0.90000000000000568</v>
      </c>
      <c r="AB178" s="162">
        <f>IF(OR(Z178=0,Z178="#N/A N/A"),0,AA178 / Z178*100)</f>
        <v>-0.67415730337079083</v>
      </c>
      <c r="AC178" s="161">
        <v>-2800</v>
      </c>
      <c r="AD178" s="163">
        <f>IF(D178 = C791,1,_xll.BDP(K178,$AD$7)*L178)</f>
        <v>1</v>
      </c>
      <c r="AE178" s="186">
        <f>AA178*AC178*T178/AD178 / AF791</f>
        <v>1.4810626392921337E-5</v>
      </c>
      <c r="AF178" s="197"/>
      <c r="AG178" s="188"/>
      <c r="AH178" s="170"/>
    </row>
    <row r="179" spans="1:34" s="43" customFormat="1" x14ac:dyDescent="0.2">
      <c r="B179" s="48">
        <v>19393</v>
      </c>
      <c r="C179" s="140" t="s">
        <v>190</v>
      </c>
      <c r="D179" s="43" t="str">
        <f>_xll.BDP(C179,$D$7)</f>
        <v>EUR</v>
      </c>
      <c r="E179" s="43" t="s">
        <v>432</v>
      </c>
      <c r="F179" s="66">
        <f>_xll.BDP(C179,$F$7)</f>
        <v>95.96</v>
      </c>
      <c r="G179" s="66">
        <f>_xll.BDP(C179,$G$7)</f>
        <v>100</v>
      </c>
      <c r="H179" s="67">
        <f>IF(OR(G179="#N/A N/A",F179="#N/A N/A"),0,  G179 - F179)</f>
        <v>4.0400000000000063</v>
      </c>
      <c r="I179" s="75">
        <f>IF(OR(F179=0,F179="#N/A N/A"),0,H179 / F179*100)</f>
        <v>4.2100875364735373</v>
      </c>
      <c r="J179" s="25">
        <v>0</v>
      </c>
      <c r="K179" s="48" t="str">
        <f>CONCATENATE(C791,D179, " Curncy")</f>
        <v>EUREUR Curncy</v>
      </c>
      <c r="L179" s="48">
        <f>IF(D179 = C791,1,_xll.BDP(K179,$L$7))</f>
        <v>1</v>
      </c>
      <c r="M179" s="68">
        <f>IF(D179 = C791,1,_xll.BDP(K179,$M$7)*L179)</f>
        <v>1</v>
      </c>
      <c r="N179" s="69">
        <f>H179*J179*T179/M179</f>
        <v>0</v>
      </c>
      <c r="O179" s="78">
        <f>N179 / Y791</f>
        <v>0</v>
      </c>
      <c r="P179" s="69">
        <f>G179*J179*T179/M179</f>
        <v>0</v>
      </c>
      <c r="Q179" s="10">
        <f>P179 / Y791*100</f>
        <v>0</v>
      </c>
      <c r="R179" s="81">
        <f>IF(Q179&lt;0,Q179,0)</f>
        <v>0</v>
      </c>
      <c r="S179" s="152">
        <f>IF(Q179&gt;0,Q179,0)</f>
        <v>0</v>
      </c>
      <c r="T179" s="33">
        <f>IF(EXACT(D179,UPPER(D179)),1,0.01)/V179</f>
        <v>1</v>
      </c>
      <c r="U179" s="43">
        <v>0</v>
      </c>
      <c r="V179" s="43">
        <v>1</v>
      </c>
      <c r="W179" s="143">
        <f>IF(AND(Q179&lt;0,O179&gt;0),O179,0)</f>
        <v>0</v>
      </c>
      <c r="X179" s="143">
        <f>IF(AND(Q179&gt;0,O179&gt;0),O179,0)</f>
        <v>0</v>
      </c>
      <c r="Y179" s="194"/>
      <c r="Z179" s="176">
        <f>_xll.BDH(C179,$Z$7,$D$1,$D$1)</f>
        <v>94.66</v>
      </c>
      <c r="AA179" s="174">
        <f>IF(OR(F179="#N/A N/A",Z179="#N/A N/A"),0,  F179 - Z179)</f>
        <v>1.2999999999999972</v>
      </c>
      <c r="AB179" s="162">
        <f>IF(OR(Z179=0,Z179="#N/A N/A"),0,AA179 / Z179*100)</f>
        <v>1.3733361504331263</v>
      </c>
      <c r="AC179" s="161">
        <v>0</v>
      </c>
      <c r="AD179" s="163">
        <f>IF(D179 = C791,1,_xll.BDP(K179,$AD$7)*L179)</f>
        <v>1</v>
      </c>
      <c r="AE179" s="186">
        <f>AA179*AC179*T179/AD179 / AF791</f>
        <v>0</v>
      </c>
      <c r="AF179" s="197"/>
      <c r="AG179" s="188"/>
      <c r="AH179" s="170"/>
    </row>
    <row r="180" spans="1:34" s="43" customFormat="1" x14ac:dyDescent="0.2">
      <c r="A180" s="45" t="s">
        <v>316</v>
      </c>
      <c r="B180" s="61"/>
      <c r="C180" s="220"/>
      <c r="D180" s="45"/>
      <c r="E180" s="47" t="s">
        <v>189</v>
      </c>
      <c r="F180" s="70"/>
      <c r="G180" s="70"/>
      <c r="H180" s="71"/>
      <c r="I180" s="76"/>
      <c r="J180" s="40"/>
      <c r="K180" s="49"/>
      <c r="L180" s="49"/>
      <c r="M180" s="72"/>
      <c r="N180" s="73">
        <f xml:space="preserve"> SUM(N133:N179)</f>
        <v>-600265.41999999958</v>
      </c>
      <c r="O180" s="79">
        <f xml:space="preserve"> SUM(O133:O179)</f>
        <v>-3.5678655379252724E-3</v>
      </c>
      <c r="P180" s="73">
        <f xml:space="preserve"> SUM(P133:P179)</f>
        <v>-9823117.1799999997</v>
      </c>
      <c r="Q180" s="41">
        <f xml:space="preserve"> SUM(Q133:Q179)</f>
        <v>-5.838677374006271</v>
      </c>
      <c r="R180" s="82">
        <f xml:space="preserve"> SUM(R133:R179)</f>
        <v>-8.4694939939963714</v>
      </c>
      <c r="S180" s="153">
        <f xml:space="preserve"> SUM(S133:S179)</f>
        <v>2.6308166199901022</v>
      </c>
      <c r="T180" s="38"/>
      <c r="U180" s="45"/>
      <c r="V180" s="45"/>
      <c r="W180" s="144">
        <f xml:space="preserve"> SUM(W133:W179)</f>
        <v>5.1116793677964506E-6</v>
      </c>
      <c r="X180" s="144">
        <f xml:space="preserve"> SUM(X133:X179)</f>
        <v>5.0128813044807984E-5</v>
      </c>
      <c r="Y180" s="207"/>
      <c r="Z180" s="165"/>
      <c r="AA180" s="175"/>
      <c r="AB180" s="164"/>
      <c r="AC180" s="165"/>
      <c r="AD180" s="171"/>
      <c r="AE180" s="187">
        <f xml:space="preserve"> SUM(AE133:AE179)</f>
        <v>1.8523973677424818E-4</v>
      </c>
      <c r="AF180" s="208"/>
      <c r="AG180" s="188"/>
      <c r="AH180" s="170"/>
    </row>
    <row r="181" spans="1:34" s="43" customFormat="1" x14ac:dyDescent="0.2">
      <c r="A181" s="19"/>
      <c r="B181" s="51"/>
      <c r="C181" s="223"/>
      <c r="D181" s="19"/>
      <c r="E181" s="226"/>
      <c r="F181" s="227"/>
      <c r="G181" s="227"/>
      <c r="H181" s="228"/>
      <c r="I181" s="229"/>
      <c r="J181" s="28"/>
      <c r="K181" s="51"/>
      <c r="L181" s="51"/>
      <c r="M181" s="230"/>
      <c r="N181" s="231"/>
      <c r="O181" s="158"/>
      <c r="P181" s="231"/>
      <c r="Q181" s="212"/>
      <c r="R181" s="232"/>
      <c r="S181" s="151"/>
      <c r="T181" s="36"/>
      <c r="U181" s="19"/>
      <c r="V181" s="19"/>
      <c r="W181" s="233"/>
      <c r="X181" s="233"/>
      <c r="Y181" s="234"/>
      <c r="Z181" s="235"/>
      <c r="AA181" s="235"/>
      <c r="AB181" s="236"/>
      <c r="AC181" s="235"/>
      <c r="AD181" s="237"/>
      <c r="AE181" s="238"/>
      <c r="AF181" s="197"/>
      <c r="AG181" s="188"/>
      <c r="AH181" s="170"/>
    </row>
    <row r="182" spans="1:34" s="43" customFormat="1" x14ac:dyDescent="0.2">
      <c r="A182" s="19"/>
      <c r="B182" s="51">
        <v>6948</v>
      </c>
      <c r="C182" s="223" t="s">
        <v>486</v>
      </c>
      <c r="D182" s="19" t="str">
        <f>_xll.BDP(C182,$D$7)</f>
        <v>EUR</v>
      </c>
      <c r="E182" s="19" t="s">
        <v>487</v>
      </c>
      <c r="F182" s="227">
        <f>_xll.BDP(C182,$F$7)</f>
        <v>1.88</v>
      </c>
      <c r="G182" s="227">
        <f>_xll.BDP(C182,$G$7)</f>
        <v>1.9179999999999999</v>
      </c>
      <c r="H182" s="228">
        <f>IF(OR(G182="#N/A N/A",F182="#N/A N/A"),0,  G182 - F182)</f>
        <v>3.8000000000000034E-2</v>
      </c>
      <c r="I182" s="229">
        <f>IF(OR(F182=0,F182="#N/A N/A"),0,H182 / F182*100)</f>
        <v>2.0212765957446828</v>
      </c>
      <c r="J182" s="28">
        <v>120000</v>
      </c>
      <c r="K182" s="51" t="str">
        <f>CONCATENATE(C791,D182, " Curncy")</f>
        <v>EUREUR Curncy</v>
      </c>
      <c r="L182" s="51">
        <f>IF(D182 = C791,1,_xll.BDP(K182,$L$7))</f>
        <v>1</v>
      </c>
      <c r="M182" s="230">
        <f>IF(D182 = C791,1,_xll.BDP(K182,$M$7)*L182)</f>
        <v>1</v>
      </c>
      <c r="N182" s="239">
        <f>H182*J182*T182/M182</f>
        <v>4560.0000000000036</v>
      </c>
      <c r="O182" s="158">
        <f>N182 / Y791</f>
        <v>2.7103788275758522E-5</v>
      </c>
      <c r="P182" s="239">
        <f>G182*J182*T182/M182</f>
        <v>230160</v>
      </c>
      <c r="Q182" s="54">
        <f>P182 / Y791*100</f>
        <v>0.13680280503396</v>
      </c>
      <c r="R182" s="240">
        <f>IF(Q182&lt;0,Q182,0)</f>
        <v>0</v>
      </c>
      <c r="S182" s="152">
        <f>IF(Q182&gt;0,Q182,0)</f>
        <v>0.13680280503396</v>
      </c>
      <c r="T182" s="36">
        <f>IF(EXACT(D182,UPPER(D182)),1,0.01)/V182</f>
        <v>1</v>
      </c>
      <c r="U182" s="19">
        <v>0</v>
      </c>
      <c r="V182" s="19">
        <v>1</v>
      </c>
      <c r="W182" s="241">
        <f>IF(AND(Q182&lt;0,O182&gt;0),O182,0)</f>
        <v>0</v>
      </c>
      <c r="X182" s="241">
        <f>IF(AND(Q182&gt;0,O182&gt;0),O182,0)</f>
        <v>2.7103788275758522E-5</v>
      </c>
      <c r="Y182" s="234"/>
      <c r="Z182" s="235">
        <f>_xll.BDH(C182,$Z$7,$D$1,$D$1)</f>
        <v>1.8940000000000001</v>
      </c>
      <c r="AA182" s="235">
        <f>IF(OR(F182="#N/A N/A",Z182="#N/A N/A"),0,  F182 - Z182)</f>
        <v>-1.4000000000000234E-2</v>
      </c>
      <c r="AB182" s="236">
        <f>IF(OR(Z182=0,Z182="#N/A N/A"),0,AA182 / Z182*100)</f>
        <v>-0.73917634635692886</v>
      </c>
      <c r="AC182" s="235">
        <v>120000</v>
      </c>
      <c r="AD182" s="237">
        <f>IF(D182 = C791,1,_xll.BDP(K182,$AD$7)*L182)</f>
        <v>1</v>
      </c>
      <c r="AE182" s="186">
        <f>AA182*AC182*T182/AD182 / AF791</f>
        <v>-9.8737509286143277E-6</v>
      </c>
      <c r="AF182" s="197"/>
      <c r="AG182" s="188"/>
      <c r="AH182" s="170"/>
    </row>
    <row r="183" spans="1:34" s="43" customFormat="1" x14ac:dyDescent="0.2">
      <c r="A183" s="55" t="s">
        <v>484</v>
      </c>
      <c r="B183" s="61"/>
      <c r="C183" s="224"/>
      <c r="D183" s="55"/>
      <c r="E183" s="56" t="s">
        <v>485</v>
      </c>
      <c r="F183" s="242"/>
      <c r="G183" s="242"/>
      <c r="H183" s="243"/>
      <c r="I183" s="244"/>
      <c r="J183" s="60"/>
      <c r="K183" s="61"/>
      <c r="L183" s="61"/>
      <c r="M183" s="245"/>
      <c r="N183" s="249">
        <f xml:space="preserve"> SUM(N181:N182)</f>
        <v>4560.0000000000036</v>
      </c>
      <c r="O183" s="246">
        <f xml:space="preserve"> SUM(O181:O182)</f>
        <v>2.7103788275758522E-5</v>
      </c>
      <c r="P183" s="249">
        <f xml:space="preserve"> SUM(P181:P182)</f>
        <v>230160</v>
      </c>
      <c r="Q183" s="65">
        <f xml:space="preserve"> SUM(Q181:Q182)</f>
        <v>0.13680280503396</v>
      </c>
      <c r="R183" s="250">
        <f xml:space="preserve"> SUM(R181:R182)</f>
        <v>0</v>
      </c>
      <c r="S183" s="153">
        <f xml:space="preserve"> SUM(S181:S182)</f>
        <v>0.13680280503396</v>
      </c>
      <c r="T183" s="58"/>
      <c r="U183" s="55"/>
      <c r="V183" s="55"/>
      <c r="W183" s="251">
        <f xml:space="preserve"> SUM(W181:W182)</f>
        <v>0</v>
      </c>
      <c r="X183" s="251">
        <f xml:space="preserve"> SUM(X181:X182)</f>
        <v>2.7103788275758522E-5</v>
      </c>
      <c r="Y183" s="207"/>
      <c r="Z183" s="175"/>
      <c r="AA183" s="175"/>
      <c r="AB183" s="247"/>
      <c r="AC183" s="175"/>
      <c r="AD183" s="248"/>
      <c r="AE183" s="187">
        <f xml:space="preserve"> SUM(AE181:AE182)</f>
        <v>-9.8737509286143277E-6</v>
      </c>
      <c r="AF183" s="208"/>
      <c r="AG183" s="188"/>
      <c r="AH183" s="170"/>
    </row>
    <row r="184" spans="1:34" s="43" customFormat="1" x14ac:dyDescent="0.2">
      <c r="B184" s="48"/>
      <c r="C184" s="140"/>
      <c r="F184" s="66"/>
      <c r="G184" s="66"/>
      <c r="H184" s="67"/>
      <c r="I184" s="75"/>
      <c r="J184" s="25"/>
      <c r="K184" s="48"/>
      <c r="L184" s="48"/>
      <c r="M184" s="68"/>
      <c r="N184" s="69"/>
      <c r="O184" s="78"/>
      <c r="P184" s="69"/>
      <c r="Q184" s="10"/>
      <c r="R184" s="81"/>
      <c r="S184" s="152"/>
      <c r="T184" s="33"/>
      <c r="W184" s="143"/>
      <c r="X184" s="143"/>
      <c r="Y184" s="194"/>
      <c r="Z184" s="176"/>
      <c r="AA184" s="174"/>
      <c r="AB184" s="162"/>
      <c r="AC184" s="161"/>
      <c r="AD184" s="163"/>
      <c r="AE184" s="186"/>
      <c r="AF184" s="197"/>
      <c r="AG184" s="188"/>
      <c r="AH184" s="170"/>
    </row>
    <row r="185" spans="1:34" s="43" customFormat="1" x14ac:dyDescent="0.2">
      <c r="B185" s="48">
        <v>23726</v>
      </c>
      <c r="C185" s="140" t="s">
        <v>188</v>
      </c>
      <c r="D185" s="43" t="str">
        <f>_xll.BDP(C185,$D$7)</f>
        <v>USD</v>
      </c>
      <c r="E185" s="43" t="s">
        <v>431</v>
      </c>
      <c r="F185" s="66">
        <f>_xll.BDP(C185,$F$7)</f>
        <v>61.49</v>
      </c>
      <c r="G185" s="66">
        <f>_xll.BDP(C185,$G$7)</f>
        <v>61.49</v>
      </c>
      <c r="H185" s="67">
        <f>IF(OR(G185="#N/A N/A",F185="#N/A N/A"),0,  G185 - F185)</f>
        <v>0</v>
      </c>
      <c r="I185" s="75">
        <f>IF(OR(F185=0,F185="#N/A N/A"),0,H185 / F185*100)</f>
        <v>0</v>
      </c>
      <c r="J185" s="25">
        <v>53988.737800000003</v>
      </c>
      <c r="K185" s="48" t="str">
        <f>CONCATENATE(C791,D185, " Curncy")</f>
        <v>EURUSD Curncy</v>
      </c>
      <c r="L185" s="48">
        <f>IF(D185 = C791,1,_xll.BDP(K185,$L$7))</f>
        <v>1</v>
      </c>
      <c r="M185" s="68">
        <f>IF(D185 = C791,1,_xll.BDP(K185,$M$7)*L185)</f>
        <v>1.2309000000000001</v>
      </c>
      <c r="N185" s="69">
        <f>H185*J185*T185/M185</f>
        <v>0</v>
      </c>
      <c r="O185" s="78">
        <f>N185 / Y791</f>
        <v>0</v>
      </c>
      <c r="P185" s="69">
        <f>G185*J185*T185/M185</f>
        <v>2697024.5245933868</v>
      </c>
      <c r="Q185" s="10">
        <f>P185 / Y791*100</f>
        <v>1.6030610019541092</v>
      </c>
      <c r="R185" s="81">
        <f>IF(Q185&lt;0,Q185,0)</f>
        <v>0</v>
      </c>
      <c r="S185" s="152">
        <f>IF(Q185&gt;0,Q185,0)</f>
        <v>1.6030610019541092</v>
      </c>
      <c r="T185" s="33">
        <f>IF(EXACT(D185,UPPER(D185)),1,0.01)/V185</f>
        <v>1</v>
      </c>
      <c r="U185" s="43">
        <v>0</v>
      </c>
      <c r="V185" s="43">
        <v>1</v>
      </c>
      <c r="W185" s="143">
        <f>IF(AND(Q185&lt;0,O185&gt;0),O185,0)</f>
        <v>0</v>
      </c>
      <c r="X185" s="143">
        <f>IF(AND(Q185&gt;0,O185&gt;0),O185,0)</f>
        <v>0</v>
      </c>
      <c r="Y185" s="194"/>
      <c r="Z185" s="176" t="str">
        <f>_xll.BDH(C185,$Z$7,$D$1,$D$1)</f>
        <v>#N/A N/A</v>
      </c>
      <c r="AA185" s="174">
        <f>IF(OR(F185="#N/A N/A",Z185="#N/A N/A"),0,  F185 - Z185)</f>
        <v>0</v>
      </c>
      <c r="AB185" s="162">
        <f>IF(OR(Z185=0,Z185="#N/A N/A"),0,AA185 / Z185*100)</f>
        <v>0</v>
      </c>
      <c r="AC185" s="161">
        <v>53988.737800000003</v>
      </c>
      <c r="AD185" s="163">
        <f>IF(D185 = C791,1,_xll.BDP(K185,$AD$7)*L185)</f>
        <v>1.2319</v>
      </c>
      <c r="AE185" s="186">
        <f>AA185*AC185*T185/AD185 / AF791</f>
        <v>0</v>
      </c>
      <c r="AF185" s="197"/>
      <c r="AG185" s="188"/>
      <c r="AH185" s="170"/>
    </row>
    <row r="186" spans="1:34" s="43" customFormat="1" x14ac:dyDescent="0.2">
      <c r="A186" s="45" t="s">
        <v>306</v>
      </c>
      <c r="B186" s="61"/>
      <c r="C186" s="220"/>
      <c r="D186" s="45"/>
      <c r="E186" s="47" t="s">
        <v>187</v>
      </c>
      <c r="F186" s="70"/>
      <c r="G186" s="70"/>
      <c r="H186" s="71"/>
      <c r="I186" s="76"/>
      <c r="J186" s="40"/>
      <c r="K186" s="49"/>
      <c r="L186" s="49"/>
      <c r="M186" s="72"/>
      <c r="N186" s="73">
        <f xml:space="preserve"> SUM(N184:N185)</f>
        <v>0</v>
      </c>
      <c r="O186" s="79">
        <f xml:space="preserve"> SUM(O184:O185)</f>
        <v>0</v>
      </c>
      <c r="P186" s="73">
        <f xml:space="preserve"> SUM(P184:P185)</f>
        <v>2697024.5245933868</v>
      </c>
      <c r="Q186" s="41">
        <f xml:space="preserve"> SUM(Q184:Q185)</f>
        <v>1.6030610019541092</v>
      </c>
      <c r="R186" s="82">
        <f xml:space="preserve"> SUM(R184:R185)</f>
        <v>0</v>
      </c>
      <c r="S186" s="153">
        <f xml:space="preserve"> SUM(S184:S185)</f>
        <v>1.6030610019541092</v>
      </c>
      <c r="T186" s="38"/>
      <c r="U186" s="45"/>
      <c r="V186" s="45"/>
      <c r="W186" s="144">
        <f xml:space="preserve"> SUM(W184:W185)</f>
        <v>0</v>
      </c>
      <c r="X186" s="144">
        <f xml:space="preserve"> SUM(X184:X185)</f>
        <v>0</v>
      </c>
      <c r="Y186" s="207"/>
      <c r="Z186" s="165"/>
      <c r="AA186" s="175"/>
      <c r="AB186" s="164"/>
      <c r="AC186" s="165"/>
      <c r="AD186" s="171"/>
      <c r="AE186" s="187">
        <f xml:space="preserve"> SUM(AE184:AE185)</f>
        <v>0</v>
      </c>
      <c r="AF186" s="208"/>
      <c r="AG186" s="188"/>
      <c r="AH186" s="170"/>
    </row>
    <row r="187" spans="1:34" s="43" customFormat="1" x14ac:dyDescent="0.2">
      <c r="B187" s="48"/>
      <c r="C187" s="140"/>
      <c r="F187" s="66"/>
      <c r="G187" s="66"/>
      <c r="H187" s="67"/>
      <c r="I187" s="75"/>
      <c r="J187" s="25"/>
      <c r="K187" s="48"/>
      <c r="L187" s="48"/>
      <c r="M187" s="68"/>
      <c r="N187" s="69"/>
      <c r="O187" s="78"/>
      <c r="P187" s="69"/>
      <c r="Q187" s="10"/>
      <c r="R187" s="81"/>
      <c r="S187" s="152"/>
      <c r="T187" s="33"/>
      <c r="W187" s="143"/>
      <c r="X187" s="143"/>
      <c r="Y187" s="194"/>
      <c r="Z187" s="176"/>
      <c r="AA187" s="174"/>
      <c r="AB187" s="162"/>
      <c r="AC187" s="161"/>
      <c r="AD187" s="163"/>
      <c r="AE187" s="186"/>
      <c r="AF187" s="197"/>
      <c r="AG187" s="188"/>
      <c r="AH187" s="170"/>
    </row>
    <row r="188" spans="1:34" s="43" customFormat="1" x14ac:dyDescent="0.2">
      <c r="B188" s="48"/>
      <c r="C188" s="140" t="s">
        <v>694</v>
      </c>
      <c r="D188" s="43" t="str">
        <f>_xll.BDP(C188,$D$7)</f>
        <v>HKD</v>
      </c>
      <c r="E188" s="43" t="str">
        <f>_xll.BDP(C188,$E$7)</f>
        <v>ISHARES FTSE A50 CHINA INDEX</v>
      </c>
      <c r="F188" s="66">
        <f>_xll.BDP(C188,$F$7)</f>
        <v>15.72</v>
      </c>
      <c r="G188" s="66">
        <f>_xll.BDP(C188,$G$7)</f>
        <v>16</v>
      </c>
      <c r="H188" s="67">
        <f>IF(OR(G188="#N/A N/A",F188="#N/A N/A"),0,  G188 - F188)</f>
        <v>0.27999999999999936</v>
      </c>
      <c r="I188" s="75">
        <f>IF(OR(F188=0,F188="#N/A N/A"),0,H188 / F188*100)</f>
        <v>1.7811704834605555</v>
      </c>
      <c r="J188" s="25">
        <v>0</v>
      </c>
      <c r="K188" s="48" t="str">
        <f>CONCATENATE(C791,D188, " Curncy")</f>
        <v>EURHKD Curncy</v>
      </c>
      <c r="L188" s="48">
        <f>IF(D188 = C791,1,_xll.BDP(K188,$L$7))</f>
        <v>1</v>
      </c>
      <c r="M188" s="68">
        <f>IF(D188 = C791,1,_xll.BDP(K188,$M$7)*L188)</f>
        <v>9.6488999999999994</v>
      </c>
      <c r="N188" s="69">
        <f>H188*J188*T188/M188</f>
        <v>0</v>
      </c>
      <c r="O188" s="78">
        <f>N188 / Y791</f>
        <v>0</v>
      </c>
      <c r="P188" s="69">
        <f>G188*J188*T188/M188</f>
        <v>0</v>
      </c>
      <c r="Q188" s="10">
        <f>P188 / Y791*100</f>
        <v>0</v>
      </c>
      <c r="R188" s="81">
        <f>IF(Q188&lt;0,Q188,0)</f>
        <v>0</v>
      </c>
      <c r="S188" s="152">
        <f>IF(Q188&gt;0,Q188,0)</f>
        <v>0</v>
      </c>
      <c r="T188" s="33">
        <f>IF(EXACT(D188,UPPER(D188)),1,0.01)/V188</f>
        <v>1</v>
      </c>
      <c r="U188" s="43">
        <v>3</v>
      </c>
      <c r="V188" s="43">
        <v>1</v>
      </c>
      <c r="W188" s="143">
        <f>IF(AND(Q188&lt;0,O188&gt;0),O188,0)</f>
        <v>0</v>
      </c>
      <c r="X188" s="143">
        <f>IF(AND(Q188&gt;0,O188&gt;0),O188,0)</f>
        <v>0</v>
      </c>
      <c r="Y188" s="194"/>
      <c r="Z188" s="176">
        <f>_xll.BDH(C188,$Z$7,$D$1,$D$1)</f>
        <v>15.8</v>
      </c>
      <c r="AA188" s="174">
        <f>IF(OR(F188="#N/A N/A",Z188="#N/A N/A"),0,  F188 - Z188)</f>
        <v>-8.0000000000000071E-2</v>
      </c>
      <c r="AB188" s="162">
        <f>IF(OR(Z188=0,Z188="#N/A N/A"),0,AA188 / Z188*100)</f>
        <v>-0.50632911392405111</v>
      </c>
      <c r="AC188" s="161">
        <v>0</v>
      </c>
      <c r="AD188" s="163">
        <f>IF(D188 = C791,1,_xll.BDP(K188,$AD$7)*L188)</f>
        <v>9.6601999999999997</v>
      </c>
      <c r="AE188" s="186">
        <f>AA188*AC188*T188/AD188 / AF791</f>
        <v>0</v>
      </c>
      <c r="AF188" s="197"/>
      <c r="AG188" s="188"/>
      <c r="AH188" s="170"/>
    </row>
    <row r="189" spans="1:34" s="43" customFormat="1" ht="12" customHeight="1" x14ac:dyDescent="0.2">
      <c r="B189" s="48">
        <v>1809</v>
      </c>
      <c r="C189" s="140" t="s">
        <v>874</v>
      </c>
      <c r="D189" s="43" t="str">
        <f>_xll.BDP(C189,$D$7)</f>
        <v>HKD</v>
      </c>
      <c r="E189" s="43" t="s">
        <v>923</v>
      </c>
      <c r="F189" s="66">
        <f>_xll.BDP(C189,$F$7)</f>
        <v>6.25</v>
      </c>
      <c r="G189" s="66">
        <f>_xll.BDP(C189,$G$7)</f>
        <v>6.3</v>
      </c>
      <c r="H189" s="67">
        <f>IF(OR(G189="#N/A N/A",F189="#N/A N/A"),0,  G189 - F189)</f>
        <v>4.9999999999999822E-2</v>
      </c>
      <c r="I189" s="75">
        <f>IF(OR(F189=0,F189="#N/A N/A"),0,H189 / F189*100)</f>
        <v>0.79999999999999727</v>
      </c>
      <c r="J189" s="25">
        <v>0</v>
      </c>
      <c r="K189" s="48" t="str">
        <f>CONCATENATE(C791,D189, " Curncy")</f>
        <v>EURHKD Curncy</v>
      </c>
      <c r="L189" s="48">
        <f>IF(D189 = C791,1,_xll.BDP(K189,$L$7))</f>
        <v>1</v>
      </c>
      <c r="M189" s="68">
        <f>IF(D189 = C791,1,_xll.BDP(K189,$M$7)*L189)</f>
        <v>9.6488999999999994</v>
      </c>
      <c r="N189" s="69">
        <f>H189*J189*T189/M189</f>
        <v>0</v>
      </c>
      <c r="O189" s="78">
        <f>N189 / Y791</f>
        <v>0</v>
      </c>
      <c r="P189" s="69">
        <f>G189*J189*T189/M189</f>
        <v>0</v>
      </c>
      <c r="Q189" s="10">
        <f>P189 / Y791*100</f>
        <v>0</v>
      </c>
      <c r="R189" s="81">
        <f>IF(Q189&lt;0,Q189,0)</f>
        <v>0</v>
      </c>
      <c r="S189" s="152">
        <f>IF(Q189&gt;0,Q189,0)</f>
        <v>0</v>
      </c>
      <c r="T189" s="33">
        <f>IF(EXACT(D189,UPPER(D189)),1,0.01)/V189</f>
        <v>1</v>
      </c>
      <c r="U189" s="43">
        <v>0</v>
      </c>
      <c r="V189" s="43">
        <v>1</v>
      </c>
      <c r="W189" s="143">
        <f>IF(AND(Q189&lt;0,O189&gt;0),O189,0)</f>
        <v>0</v>
      </c>
      <c r="X189" s="143">
        <f>IF(AND(Q189&gt;0,O189&gt;0),O189,0)</f>
        <v>0</v>
      </c>
      <c r="Y189" s="194"/>
      <c r="Z189" s="176">
        <f>_xll.BDH(C189,$Z$7,$D$1,$D$1)</f>
        <v>6.3</v>
      </c>
      <c r="AA189" s="174">
        <f>IF(OR(F189="#N/A N/A",Z189="#N/A N/A"),0,  F189 - Z189)</f>
        <v>-4.9999999999999822E-2</v>
      </c>
      <c r="AB189" s="162">
        <f>IF(OR(Z189=0,Z189="#N/A N/A"),0,AA189 / Z189*100)</f>
        <v>-0.79365079365079083</v>
      </c>
      <c r="AC189" s="161">
        <v>0</v>
      </c>
      <c r="AD189" s="163">
        <f>IF(D189 = C791,1,_xll.BDP(K189,$AD$7)*L189)</f>
        <v>9.6601999999999997</v>
      </c>
      <c r="AE189" s="186">
        <f>AA189*AC189*T189/AD189 / AF791</f>
        <v>0</v>
      </c>
      <c r="AF189" s="197"/>
      <c r="AG189" s="188"/>
      <c r="AH189" s="170"/>
    </row>
    <row r="190" spans="1:34" s="43" customFormat="1" ht="12" customHeight="1" x14ac:dyDescent="0.2">
      <c r="B190" s="48">
        <v>2992</v>
      </c>
      <c r="C190" s="140" t="s">
        <v>875</v>
      </c>
      <c r="D190" s="43" t="str">
        <f>_xll.BDP(C190,$D$7)</f>
        <v>HKD</v>
      </c>
      <c r="E190" s="43" t="s">
        <v>924</v>
      </c>
      <c r="F190" s="66">
        <f>_xll.BDP(C190,$F$7)</f>
        <v>8.1</v>
      </c>
      <c r="G190" s="66">
        <f>_xll.BDP(C190,$G$7)</f>
        <v>8.1999999999999993</v>
      </c>
      <c r="H190" s="67">
        <f>IF(OR(G190="#N/A N/A",F190="#N/A N/A"),0,  G190 - F190)</f>
        <v>9.9999999999999645E-2</v>
      </c>
      <c r="I190" s="75">
        <f>IF(OR(F190=0,F190="#N/A N/A"),0,H190 / F190*100)</f>
        <v>1.2345679012345634</v>
      </c>
      <c r="J190" s="25">
        <v>0</v>
      </c>
      <c r="K190" s="48" t="str">
        <f>CONCATENATE(C791,D190, " Curncy")</f>
        <v>EURHKD Curncy</v>
      </c>
      <c r="L190" s="48">
        <f>IF(D190 = C791,1,_xll.BDP(K190,$L$7))</f>
        <v>1</v>
      </c>
      <c r="M190" s="68">
        <f>IF(D190 = C791,1,_xll.BDP(K190,$M$7)*L190)</f>
        <v>9.6488999999999994</v>
      </c>
      <c r="N190" s="69">
        <f>H190*J190*T190/M190</f>
        <v>0</v>
      </c>
      <c r="O190" s="78">
        <f>N190 / Y791</f>
        <v>0</v>
      </c>
      <c r="P190" s="69">
        <f>G190*J190*T190/M190</f>
        <v>0</v>
      </c>
      <c r="Q190" s="10">
        <f>P190 / Y791*100</f>
        <v>0</v>
      </c>
      <c r="R190" s="81">
        <f>IF(Q190&lt;0,Q190,0)</f>
        <v>0</v>
      </c>
      <c r="S190" s="152">
        <f>IF(Q190&gt;0,Q190,0)</f>
        <v>0</v>
      </c>
      <c r="T190" s="33">
        <f>IF(EXACT(D190,UPPER(D190)),1,0.01)/V190</f>
        <v>1</v>
      </c>
      <c r="U190" s="43">
        <v>0</v>
      </c>
      <c r="V190" s="43">
        <v>1</v>
      </c>
      <c r="W190" s="143">
        <f>IF(AND(Q190&lt;0,O190&gt;0),O190,0)</f>
        <v>0</v>
      </c>
      <c r="X190" s="143">
        <f>IF(AND(Q190&gt;0,O190&gt;0),O190,0)</f>
        <v>0</v>
      </c>
      <c r="Y190" s="194"/>
      <c r="Z190" s="176">
        <f>_xll.BDH(C190,$Z$7,$D$1,$D$1)</f>
        <v>8.02</v>
      </c>
      <c r="AA190" s="174">
        <f>IF(OR(F190="#N/A N/A",Z190="#N/A N/A"),0,  F190 - Z190)</f>
        <v>8.0000000000000071E-2</v>
      </c>
      <c r="AB190" s="162">
        <f>IF(OR(Z190=0,Z190="#N/A N/A"),0,AA190 / Z190*100)</f>
        <v>0.99750623441396613</v>
      </c>
      <c r="AC190" s="161">
        <v>0</v>
      </c>
      <c r="AD190" s="163">
        <f>IF(D190 = C791,1,_xll.BDP(K190,$AD$7)*L190)</f>
        <v>9.6601999999999997</v>
      </c>
      <c r="AE190" s="186">
        <f>AA190*AC190*T190/AD190 / AF791</f>
        <v>0</v>
      </c>
      <c r="AF190" s="197"/>
      <c r="AG190" s="188"/>
      <c r="AH190" s="170"/>
    </row>
    <row r="191" spans="1:34" s="43" customFormat="1" ht="12" customHeight="1" x14ac:dyDescent="0.2">
      <c r="B191" s="48">
        <v>2474</v>
      </c>
      <c r="C191" s="140" t="s">
        <v>877</v>
      </c>
      <c r="D191" s="43" t="str">
        <f>_xll.BDP(C191,$D$7)</f>
        <v>HKD</v>
      </c>
      <c r="E191" s="43" t="s">
        <v>926</v>
      </c>
      <c r="F191" s="66">
        <f>_xll.BDP(C191,$F$7)</f>
        <v>4.1399999999999997</v>
      </c>
      <c r="G191" s="66">
        <f>_xll.BDP(C191,$G$7)</f>
        <v>4.24</v>
      </c>
      <c r="H191" s="67">
        <f>IF(OR(G191="#N/A N/A",F191="#N/A N/A"),0,  G191 - F191)</f>
        <v>0.10000000000000053</v>
      </c>
      <c r="I191" s="75">
        <f>IF(OR(F191=0,F191="#N/A N/A"),0,H191 / F191*100)</f>
        <v>2.4154589371980806</v>
      </c>
      <c r="J191" s="25">
        <v>0</v>
      </c>
      <c r="K191" s="48" t="str">
        <f>CONCATENATE(C791,D191, " Curncy")</f>
        <v>EURHKD Curncy</v>
      </c>
      <c r="L191" s="48">
        <f>IF(D191 = C791,1,_xll.BDP(K191,$L$7))</f>
        <v>1</v>
      </c>
      <c r="M191" s="68">
        <f>IF(D191 = C791,1,_xll.BDP(K191,$M$7)*L191)</f>
        <v>9.6488999999999994</v>
      </c>
      <c r="N191" s="69">
        <f>H191*J191*T191/M191</f>
        <v>0</v>
      </c>
      <c r="O191" s="78">
        <f>N191 / Y791</f>
        <v>0</v>
      </c>
      <c r="P191" s="69">
        <f>G191*J191*T191/M191</f>
        <v>0</v>
      </c>
      <c r="Q191" s="10">
        <f>P191 / Y791*100</f>
        <v>0</v>
      </c>
      <c r="R191" s="81">
        <f>IF(Q191&lt;0,Q191,0)</f>
        <v>0</v>
      </c>
      <c r="S191" s="152">
        <f>IF(Q191&gt;0,Q191,0)</f>
        <v>0</v>
      </c>
      <c r="T191" s="33">
        <f>IF(EXACT(D191,UPPER(D191)),1,0.01)/V191</f>
        <v>1</v>
      </c>
      <c r="U191" s="43">
        <v>0</v>
      </c>
      <c r="V191" s="43">
        <v>1</v>
      </c>
      <c r="W191" s="143">
        <f>IF(AND(Q191&lt;0,O191&gt;0),O191,0)</f>
        <v>0</v>
      </c>
      <c r="X191" s="143">
        <f>IF(AND(Q191&gt;0,O191&gt;0),O191,0)</f>
        <v>0</v>
      </c>
      <c r="Y191" s="194"/>
      <c r="Z191" s="176">
        <f>_xll.BDH(C191,$Z$7,$D$1,$D$1)</f>
        <v>4</v>
      </c>
      <c r="AA191" s="174">
        <f>IF(OR(F191="#N/A N/A",Z191="#N/A N/A"),0,  F191 - Z191)</f>
        <v>0.13999999999999968</v>
      </c>
      <c r="AB191" s="162">
        <f>IF(OR(Z191=0,Z191="#N/A N/A"),0,AA191 / Z191*100)</f>
        <v>3.499999999999992</v>
      </c>
      <c r="AC191" s="161">
        <v>0</v>
      </c>
      <c r="AD191" s="163">
        <f>IF(D191 = C791,1,_xll.BDP(K191,$AD$7)*L191)</f>
        <v>9.6601999999999997</v>
      </c>
      <c r="AE191" s="186">
        <f>AA191*AC191*T191/AD191 / AF791</f>
        <v>0</v>
      </c>
      <c r="AF191" s="197"/>
      <c r="AG191" s="188"/>
      <c r="AH191" s="170"/>
    </row>
    <row r="192" spans="1:34" s="43" customFormat="1" x14ac:dyDescent="0.2">
      <c r="B192" s="48">
        <v>26486</v>
      </c>
      <c r="C192" s="140" t="s">
        <v>186</v>
      </c>
      <c r="D192" s="43" t="str">
        <f>_xll.BDP(C192,$D$7)</f>
        <v>HKD</v>
      </c>
      <c r="E192" s="43" t="s">
        <v>430</v>
      </c>
      <c r="F192" s="66">
        <f>_xll.BDP(C192,$F$7)</f>
        <v>16.14</v>
      </c>
      <c r="G192" s="66">
        <f>_xll.BDP(C192,$G$7)</f>
        <v>16.899999999999999</v>
      </c>
      <c r="H192" s="67">
        <f>IF(OR(G192="#N/A N/A",F192="#N/A N/A"),0,  G192 - F192)</f>
        <v>0.75999999999999801</v>
      </c>
      <c r="I192" s="75">
        <f>IF(OR(F192=0,F192="#N/A N/A"),0,H192 / F192*100)</f>
        <v>4.7087980173481903</v>
      </c>
      <c r="J192" s="25">
        <v>-1602100</v>
      </c>
      <c r="K192" s="48" t="str">
        <f>CONCATENATE(C791,D192, " Curncy")</f>
        <v>EURHKD Curncy</v>
      </c>
      <c r="L192" s="48">
        <f>IF(D192 = C791,1,_xll.BDP(K192,$L$7))</f>
        <v>1</v>
      </c>
      <c r="M192" s="68">
        <f>IF(D192 = C791,1,_xll.BDP(K192,$M$7)*L192)</f>
        <v>9.6488999999999994</v>
      </c>
      <c r="N192" s="69">
        <f>H192*J192*T192/M192</f>
        <v>-126190.13566313226</v>
      </c>
      <c r="O192" s="78">
        <f>N192 / Y791</f>
        <v>-7.5005059638218825E-4</v>
      </c>
      <c r="P192" s="69">
        <f>G192*J192*T192/M192</f>
        <v>-2806070.1219828166</v>
      </c>
      <c r="Q192" s="10">
        <f>P192 / Y791*100</f>
        <v>-1.6678756682709228</v>
      </c>
      <c r="R192" s="81">
        <f>IF(Q192&lt;0,Q192,0)</f>
        <v>-1.6678756682709228</v>
      </c>
      <c r="S192" s="152">
        <f>IF(Q192&gt;0,Q192,0)</f>
        <v>0</v>
      </c>
      <c r="T192" s="33">
        <f>IF(EXACT(D192,UPPER(D192)),1,0.01)/V192</f>
        <v>1</v>
      </c>
      <c r="U192" s="43">
        <v>0</v>
      </c>
      <c r="V192" s="43">
        <v>1</v>
      </c>
      <c r="W192" s="143">
        <f>IF(AND(Q192&lt;0,O192&gt;0),O192,0)</f>
        <v>0</v>
      </c>
      <c r="X192" s="143">
        <f>IF(AND(Q192&gt;0,O192&gt;0),O192,0)</f>
        <v>0</v>
      </c>
      <c r="Y192" s="194"/>
      <c r="Z192" s="176">
        <f>_xll.BDH(C192,$Z$7,$D$1,$D$1)</f>
        <v>16.48</v>
      </c>
      <c r="AA192" s="174">
        <f>IF(OR(F192="#N/A N/A",Z192="#N/A N/A"),0,  F192 - Z192)</f>
        <v>-0.33999999999999986</v>
      </c>
      <c r="AB192" s="162">
        <f>IF(OR(Z192=0,Z192="#N/A N/A"),0,AA192 / Z192*100)</f>
        <v>-2.0631067961165037</v>
      </c>
      <c r="AC192" s="161">
        <v>-1602100</v>
      </c>
      <c r="AD192" s="163">
        <f>IF(D192 = C791,1,_xll.BDP(K192,$AD$7)*L192)</f>
        <v>9.6601999999999997</v>
      </c>
      <c r="AE192" s="186">
        <f>AA192*AC192*T192/AD192 / AF791</f>
        <v>3.314021376941528E-4</v>
      </c>
      <c r="AF192" s="197"/>
      <c r="AG192" s="188"/>
      <c r="AH192" s="170"/>
    </row>
    <row r="193" spans="1:34" s="43" customFormat="1" ht="12" customHeight="1" x14ac:dyDescent="0.2">
      <c r="B193" s="48">
        <v>2424</v>
      </c>
      <c r="C193" s="140" t="s">
        <v>919</v>
      </c>
      <c r="D193" s="43" t="str">
        <f>_xll.BDP(C193,$D$7)</f>
        <v>HKD</v>
      </c>
      <c r="E193" s="43" t="s">
        <v>970</v>
      </c>
      <c r="F193" s="66">
        <f>_xll.BDP(C193,$F$7)</f>
        <v>3.87</v>
      </c>
      <c r="G193" s="66">
        <f>_xll.BDP(C193,$G$7)</f>
        <v>3.76</v>
      </c>
      <c r="H193" s="67">
        <f>IF(OR(G193="#N/A N/A",F193="#N/A N/A"),0,  G193 - F193)</f>
        <v>-0.11000000000000032</v>
      </c>
      <c r="I193" s="75">
        <f>IF(OR(F193=0,F193="#N/A N/A"),0,H193 / F193*100)</f>
        <v>-2.84237726098192</v>
      </c>
      <c r="J193" s="25">
        <v>0</v>
      </c>
      <c r="K193" s="48" t="str">
        <f>CONCATENATE(C791,D193, " Curncy")</f>
        <v>EURHKD Curncy</v>
      </c>
      <c r="L193" s="48">
        <f>IF(D193 = C791,1,_xll.BDP(K193,$L$7))</f>
        <v>1</v>
      </c>
      <c r="M193" s="68">
        <f>IF(D193 = C791,1,_xll.BDP(K193,$M$7)*L193)</f>
        <v>9.6488999999999994</v>
      </c>
      <c r="N193" s="69">
        <f>H193*J193*T193/M193</f>
        <v>0</v>
      </c>
      <c r="O193" s="78">
        <f>N193 / Y791</f>
        <v>0</v>
      </c>
      <c r="P193" s="69">
        <f>G193*J193*T193/M193</f>
        <v>0</v>
      </c>
      <c r="Q193" s="10">
        <f>P193 / Y791*100</f>
        <v>0</v>
      </c>
      <c r="R193" s="81">
        <f>IF(Q193&lt;0,Q193,0)</f>
        <v>0</v>
      </c>
      <c r="S193" s="152">
        <f>IF(Q193&gt;0,Q193,0)</f>
        <v>0</v>
      </c>
      <c r="T193" s="33">
        <f>IF(EXACT(D193,UPPER(D193)),1,0.01)/V193</f>
        <v>1</v>
      </c>
      <c r="U193" s="43">
        <v>0</v>
      </c>
      <c r="V193" s="43">
        <v>1</v>
      </c>
      <c r="W193" s="143">
        <f>IF(AND(Q193&lt;0,O193&gt;0),O193,0)</f>
        <v>0</v>
      </c>
      <c r="X193" s="143">
        <f>IF(AND(Q193&gt;0,O193&gt;0),O193,0)</f>
        <v>0</v>
      </c>
      <c r="Y193" s="194"/>
      <c r="Z193" s="176">
        <f>_xll.BDH(C193,$Z$7,$D$1,$D$1)</f>
        <v>3.66</v>
      </c>
      <c r="AA193" s="174">
        <f>IF(OR(F193="#N/A N/A",Z193="#N/A N/A"),0,  F193 - Z193)</f>
        <v>0.20999999999999996</v>
      </c>
      <c r="AB193" s="162">
        <f>IF(OR(Z193=0,Z193="#N/A N/A"),0,AA193 / Z193*100)</f>
        <v>5.7377049180327857</v>
      </c>
      <c r="AC193" s="161">
        <v>0</v>
      </c>
      <c r="AD193" s="163">
        <f>IF(D193 = C791,1,_xll.BDP(K193,$AD$7)*L193)</f>
        <v>9.6601999999999997</v>
      </c>
      <c r="AE193" s="186">
        <f>AA193*AC193*T193/AD193 / AF791</f>
        <v>0</v>
      </c>
      <c r="AF193" s="197"/>
      <c r="AG193" s="188"/>
      <c r="AH193" s="170"/>
    </row>
    <row r="194" spans="1:34" s="43" customFormat="1" ht="12" customHeight="1" x14ac:dyDescent="0.2">
      <c r="B194" s="48">
        <v>2448</v>
      </c>
      <c r="C194" s="140" t="s">
        <v>876</v>
      </c>
      <c r="D194" s="43" t="str">
        <f>_xll.BDP(C194,$D$7)</f>
        <v>HKD</v>
      </c>
      <c r="E194" s="43" t="s">
        <v>925</v>
      </c>
      <c r="F194" s="66">
        <f>_xll.BDP(C194,$F$7)</f>
        <v>11.48</v>
      </c>
      <c r="G194" s="66">
        <f>_xll.BDP(C194,$G$7)</f>
        <v>11.64</v>
      </c>
      <c r="H194" s="67">
        <f>IF(OR(G194="#N/A N/A",F194="#N/A N/A"),0,  G194 - F194)</f>
        <v>0.16000000000000014</v>
      </c>
      <c r="I194" s="75">
        <f>IF(OR(F194=0,F194="#N/A N/A"),0,H194 / F194*100)</f>
        <v>1.3937282229965169</v>
      </c>
      <c r="J194" s="25">
        <v>0</v>
      </c>
      <c r="K194" s="48" t="str">
        <f>CONCATENATE(C791,D194, " Curncy")</f>
        <v>EURHKD Curncy</v>
      </c>
      <c r="L194" s="48">
        <f>IF(D194 = C791,1,_xll.BDP(K194,$L$7))</f>
        <v>1</v>
      </c>
      <c r="M194" s="68">
        <f>IF(D194 = C791,1,_xll.BDP(K194,$M$7)*L194)</f>
        <v>9.6488999999999994</v>
      </c>
      <c r="N194" s="69">
        <f>H194*J194*T194/M194</f>
        <v>0</v>
      </c>
      <c r="O194" s="78">
        <f>N194 / Y791</f>
        <v>0</v>
      </c>
      <c r="P194" s="69">
        <f>G194*J194*T194/M194</f>
        <v>0</v>
      </c>
      <c r="Q194" s="10">
        <f>P194 / Y791*100</f>
        <v>0</v>
      </c>
      <c r="R194" s="81">
        <f>IF(Q194&lt;0,Q194,0)</f>
        <v>0</v>
      </c>
      <c r="S194" s="152">
        <f>IF(Q194&gt;0,Q194,0)</f>
        <v>0</v>
      </c>
      <c r="T194" s="33">
        <f>IF(EXACT(D194,UPPER(D194)),1,0.01)/V194</f>
        <v>1</v>
      </c>
      <c r="U194" s="43">
        <v>0</v>
      </c>
      <c r="V194" s="43">
        <v>1</v>
      </c>
      <c r="W194" s="143">
        <f>IF(AND(Q194&lt;0,O194&gt;0),O194,0)</f>
        <v>0</v>
      </c>
      <c r="X194" s="143">
        <f>IF(AND(Q194&gt;0,O194&gt;0),O194,0)</f>
        <v>0</v>
      </c>
      <c r="Y194" s="194"/>
      <c r="Z194" s="176">
        <f>_xll.BDH(C194,$Z$7,$D$1,$D$1)</f>
        <v>11.62</v>
      </c>
      <c r="AA194" s="174">
        <f>IF(OR(F194="#N/A N/A",Z194="#N/A N/A"),0,  F194 - Z194)</f>
        <v>-0.13999999999999879</v>
      </c>
      <c r="AB194" s="162">
        <f>IF(OR(Z194=0,Z194="#N/A N/A"),0,AA194 / Z194*100)</f>
        <v>-1.2048192771084234</v>
      </c>
      <c r="AC194" s="161">
        <v>0</v>
      </c>
      <c r="AD194" s="163">
        <f>IF(D194 = C791,1,_xll.BDP(K194,$AD$7)*L194)</f>
        <v>9.6601999999999997</v>
      </c>
      <c r="AE194" s="186">
        <f>AA194*AC194*T194/AD194 / AF791</f>
        <v>0</v>
      </c>
      <c r="AF194" s="197"/>
      <c r="AG194" s="188"/>
      <c r="AH194" s="170"/>
    </row>
    <row r="195" spans="1:34" s="43" customFormat="1" ht="12" customHeight="1" x14ac:dyDescent="0.2">
      <c r="B195" s="48">
        <v>1819</v>
      </c>
      <c r="C195" s="140" t="s">
        <v>885</v>
      </c>
      <c r="D195" s="43" t="str">
        <f>_xll.BDP(C195,$D$7)</f>
        <v>HKD</v>
      </c>
      <c r="E195" s="43" t="s">
        <v>934</v>
      </c>
      <c r="F195" s="66">
        <f>_xll.BDP(C195,$F$7)</f>
        <v>283</v>
      </c>
      <c r="G195" s="66">
        <f>_xll.BDP(C195,$G$7)</f>
        <v>284.2</v>
      </c>
      <c r="H195" s="67">
        <f>IF(OR(G195="#N/A N/A",F195="#N/A N/A"),0,  G195 - F195)</f>
        <v>1.1999999999999886</v>
      </c>
      <c r="I195" s="75">
        <f>IF(OR(F195=0,F195="#N/A N/A"),0,H195 / F195*100)</f>
        <v>0.42402826855123271</v>
      </c>
      <c r="J195" s="25">
        <v>0</v>
      </c>
      <c r="K195" s="48" t="str">
        <f>CONCATENATE(C791,D195, " Curncy")</f>
        <v>EURHKD Curncy</v>
      </c>
      <c r="L195" s="48">
        <f>IF(D195 = C791,1,_xll.BDP(K195,$L$7))</f>
        <v>1</v>
      </c>
      <c r="M195" s="68">
        <f>IF(D195 = C791,1,_xll.BDP(K195,$M$7)*L195)</f>
        <v>9.6488999999999994</v>
      </c>
      <c r="N195" s="69">
        <f>H195*J195*T195/M195</f>
        <v>0</v>
      </c>
      <c r="O195" s="78">
        <f>N195 / Y791</f>
        <v>0</v>
      </c>
      <c r="P195" s="69">
        <f>G195*J195*T195/M195</f>
        <v>0</v>
      </c>
      <c r="Q195" s="10">
        <f>P195 / Y791*100</f>
        <v>0</v>
      </c>
      <c r="R195" s="81">
        <f>IF(Q195&lt;0,Q195,0)</f>
        <v>0</v>
      </c>
      <c r="S195" s="152">
        <f>IF(Q195&gt;0,Q195,0)</f>
        <v>0</v>
      </c>
      <c r="T195" s="33">
        <f>IF(EXACT(D195,UPPER(D195)),1,0.01)/V195</f>
        <v>1</v>
      </c>
      <c r="U195" s="43">
        <v>0</v>
      </c>
      <c r="V195" s="43">
        <v>1</v>
      </c>
      <c r="W195" s="143">
        <f>IF(AND(Q195&lt;0,O195&gt;0),O195,0)</f>
        <v>0</v>
      </c>
      <c r="X195" s="143">
        <f>IF(AND(Q195&gt;0,O195&gt;0),O195,0)</f>
        <v>0</v>
      </c>
      <c r="Y195" s="194"/>
      <c r="Z195" s="176">
        <f>_xll.BDH(C195,$Z$7,$D$1,$D$1)</f>
        <v>283</v>
      </c>
      <c r="AA195" s="174">
        <f>IF(OR(F195="#N/A N/A",Z195="#N/A N/A"),0,  F195 - Z195)</f>
        <v>0</v>
      </c>
      <c r="AB195" s="162">
        <f>IF(OR(Z195=0,Z195="#N/A N/A"),0,AA195 / Z195*100)</f>
        <v>0</v>
      </c>
      <c r="AC195" s="161">
        <v>0</v>
      </c>
      <c r="AD195" s="163">
        <f>IF(D195 = C791,1,_xll.BDP(K195,$AD$7)*L195)</f>
        <v>9.6601999999999997</v>
      </c>
      <c r="AE195" s="186">
        <f>AA195*AC195*T195/AD195 / AF791</f>
        <v>0</v>
      </c>
      <c r="AF195" s="197"/>
      <c r="AG195" s="188"/>
      <c r="AH195" s="170"/>
    </row>
    <row r="196" spans="1:34" s="43" customFormat="1" ht="12" customHeight="1" x14ac:dyDescent="0.2">
      <c r="B196" s="48">
        <v>1975</v>
      </c>
      <c r="C196" s="140" t="s">
        <v>898</v>
      </c>
      <c r="D196" s="43" t="str">
        <f>_xll.BDP(C196,$D$7)</f>
        <v>HKD</v>
      </c>
      <c r="E196" s="43" t="s">
        <v>949</v>
      </c>
      <c r="F196" s="66">
        <f>_xll.BDP(C196,$F$7)</f>
        <v>13.14</v>
      </c>
      <c r="G196" s="66">
        <f>_xll.BDP(C196,$G$7)</f>
        <v>13.46</v>
      </c>
      <c r="H196" s="67">
        <f>IF(OR(G196="#N/A N/A",F196="#N/A N/A"),0,  G196 - F196)</f>
        <v>0.32000000000000028</v>
      </c>
      <c r="I196" s="75">
        <f>IF(OR(F196=0,F196="#N/A N/A"),0,H196 / F196*100)</f>
        <v>2.4353120243531223</v>
      </c>
      <c r="J196" s="25">
        <v>0</v>
      </c>
      <c r="K196" s="48" t="str">
        <f>CONCATENATE(C791,D196, " Curncy")</f>
        <v>EURHKD Curncy</v>
      </c>
      <c r="L196" s="48">
        <f>IF(D196 = C791,1,_xll.BDP(K196,$L$7))</f>
        <v>1</v>
      </c>
      <c r="M196" s="68">
        <f>IF(D196 = C791,1,_xll.BDP(K196,$M$7)*L196)</f>
        <v>9.6488999999999994</v>
      </c>
      <c r="N196" s="69">
        <f>H196*J196*T196/M196</f>
        <v>0</v>
      </c>
      <c r="O196" s="78">
        <f>N196 / Y791</f>
        <v>0</v>
      </c>
      <c r="P196" s="69">
        <f>G196*J196*T196/M196</f>
        <v>0</v>
      </c>
      <c r="Q196" s="10">
        <f>P196 / Y791*100</f>
        <v>0</v>
      </c>
      <c r="R196" s="81">
        <f>IF(Q196&lt;0,Q196,0)</f>
        <v>0</v>
      </c>
      <c r="S196" s="152">
        <f>IF(Q196&gt;0,Q196,0)</f>
        <v>0</v>
      </c>
      <c r="T196" s="33">
        <f>IF(EXACT(D196,UPPER(D196)),1,0.01)/V196</f>
        <v>1</v>
      </c>
      <c r="U196" s="43">
        <v>0</v>
      </c>
      <c r="V196" s="43">
        <v>1</v>
      </c>
      <c r="W196" s="143">
        <f>IF(AND(Q196&lt;0,O196&gt;0),O196,0)</f>
        <v>0</v>
      </c>
      <c r="X196" s="143">
        <f>IF(AND(Q196&gt;0,O196&gt;0),O196,0)</f>
        <v>0</v>
      </c>
      <c r="Y196" s="194"/>
      <c r="Z196" s="176">
        <f>_xll.BDH(C196,$Z$7,$D$1,$D$1)</f>
        <v>13.44</v>
      </c>
      <c r="AA196" s="174">
        <f>IF(OR(F196="#N/A N/A",Z196="#N/A N/A"),0,  F196 - Z196)</f>
        <v>-0.29999999999999893</v>
      </c>
      <c r="AB196" s="162">
        <f>IF(OR(Z196=0,Z196="#N/A N/A"),0,AA196 / Z196*100)</f>
        <v>-2.2321428571428492</v>
      </c>
      <c r="AC196" s="161">
        <v>0</v>
      </c>
      <c r="AD196" s="163">
        <f>IF(D196 = C791,1,_xll.BDP(K196,$AD$7)*L196)</f>
        <v>9.6601999999999997</v>
      </c>
      <c r="AE196" s="186">
        <f>AA196*AC196*T196/AD196 / AF791</f>
        <v>0</v>
      </c>
      <c r="AF196" s="197"/>
      <c r="AG196" s="188"/>
      <c r="AH196" s="170"/>
    </row>
    <row r="197" spans="1:34" s="43" customFormat="1" ht="12" customHeight="1" x14ac:dyDescent="0.2">
      <c r="B197" s="48">
        <v>19837</v>
      </c>
      <c r="C197" s="140" t="s">
        <v>904</v>
      </c>
      <c r="D197" s="43" t="str">
        <f>_xll.BDP(C197,$D$7)</f>
        <v>HKD</v>
      </c>
      <c r="E197" s="43" t="s">
        <v>955</v>
      </c>
      <c r="F197" s="66">
        <f>_xll.BDP(C197,$F$7)</f>
        <v>5.36</v>
      </c>
      <c r="G197" s="66">
        <f>_xll.BDP(C197,$G$7)</f>
        <v>5.35</v>
      </c>
      <c r="H197" s="67">
        <f>IF(OR(G197="#N/A N/A",F197="#N/A N/A"),0,  G197 - F197)</f>
        <v>-1.0000000000000675E-2</v>
      </c>
      <c r="I197" s="75">
        <f>IF(OR(F197=0,F197="#N/A N/A"),0,H197 / F197*100)</f>
        <v>-0.18656716417911706</v>
      </c>
      <c r="J197" s="25">
        <v>0</v>
      </c>
      <c r="K197" s="48" t="str">
        <f>CONCATENATE(C791,D197, " Curncy")</f>
        <v>EURHKD Curncy</v>
      </c>
      <c r="L197" s="48">
        <f>IF(D197 = C791,1,_xll.BDP(K197,$L$7))</f>
        <v>1</v>
      </c>
      <c r="M197" s="68">
        <f>IF(D197 = C791,1,_xll.BDP(K197,$M$7)*L197)</f>
        <v>9.6488999999999994</v>
      </c>
      <c r="N197" s="69">
        <f>H197*J197*T197/M197</f>
        <v>0</v>
      </c>
      <c r="O197" s="78">
        <f>N197 / Y791</f>
        <v>0</v>
      </c>
      <c r="P197" s="69">
        <f>G197*J197*T197/M197</f>
        <v>0</v>
      </c>
      <c r="Q197" s="10">
        <f>P197 / Y791*100</f>
        <v>0</v>
      </c>
      <c r="R197" s="81">
        <f>IF(Q197&lt;0,Q197,0)</f>
        <v>0</v>
      </c>
      <c r="S197" s="152">
        <f>IF(Q197&gt;0,Q197,0)</f>
        <v>0</v>
      </c>
      <c r="T197" s="33">
        <f>IF(EXACT(D197,UPPER(D197)),1,0.01)/V197</f>
        <v>1</v>
      </c>
      <c r="U197" s="43">
        <v>0</v>
      </c>
      <c r="V197" s="43">
        <v>1</v>
      </c>
      <c r="W197" s="143">
        <f>IF(AND(Q197&lt;0,O197&gt;0),O197,0)</f>
        <v>0</v>
      </c>
      <c r="X197" s="143">
        <f>IF(AND(Q197&gt;0,O197&gt;0),O197,0)</f>
        <v>0</v>
      </c>
      <c r="Y197" s="194"/>
      <c r="Z197" s="176">
        <f>_xll.BDH(C197,$Z$7,$D$1,$D$1)</f>
        <v>5.38</v>
      </c>
      <c r="AA197" s="174">
        <f>IF(OR(F197="#N/A N/A",Z197="#N/A N/A"),0,  F197 - Z197)</f>
        <v>-1.9999999999999574E-2</v>
      </c>
      <c r="AB197" s="162">
        <f>IF(OR(Z197=0,Z197="#N/A N/A"),0,AA197 / Z197*100)</f>
        <v>-0.37174721189590287</v>
      </c>
      <c r="AC197" s="161">
        <v>0</v>
      </c>
      <c r="AD197" s="163">
        <f>IF(D197 = C791,1,_xll.BDP(K197,$AD$7)*L197)</f>
        <v>9.6601999999999997</v>
      </c>
      <c r="AE197" s="186">
        <f>AA197*AC197*T197/AD197 / AF791</f>
        <v>0</v>
      </c>
      <c r="AF197" s="197"/>
      <c r="AG197" s="188"/>
      <c r="AH197" s="170"/>
    </row>
    <row r="198" spans="1:34" s="43" customFormat="1" x14ac:dyDescent="0.2">
      <c r="B198" s="48">
        <v>21026</v>
      </c>
      <c r="C198" s="140" t="s">
        <v>185</v>
      </c>
      <c r="D198" s="43" t="str">
        <f>_xll.BDP(C198,$D$7)</f>
        <v>HKD</v>
      </c>
      <c r="E198" s="43" t="s">
        <v>429</v>
      </c>
      <c r="F198" s="66">
        <f>_xll.BDP(C198,$F$7)</f>
        <v>42.5</v>
      </c>
      <c r="G198" s="66">
        <f>_xll.BDP(C198,$G$7)</f>
        <v>45.25</v>
      </c>
      <c r="H198" s="67">
        <f>IF(OR(G198="#N/A N/A",F198="#N/A N/A"),0,  G198 - F198)</f>
        <v>2.75</v>
      </c>
      <c r="I198" s="75">
        <f>IF(OR(F198=0,F198="#N/A N/A"),0,H198 / F198*100)</f>
        <v>6.4705882352941186</v>
      </c>
      <c r="J198" s="25">
        <v>-832000</v>
      </c>
      <c r="K198" s="48" t="str">
        <f>CONCATENATE(C791,D198, " Curncy")</f>
        <v>EURHKD Curncy</v>
      </c>
      <c r="L198" s="48">
        <f>IF(D198 = C791,1,_xll.BDP(K198,$L$7))</f>
        <v>1</v>
      </c>
      <c r="M198" s="68">
        <f>IF(D198 = C791,1,_xll.BDP(K198,$M$7)*L198)</f>
        <v>9.6488999999999994</v>
      </c>
      <c r="N198" s="69">
        <f>H198*J198*T198/M198</f>
        <v>-237125.4754427966</v>
      </c>
      <c r="O198" s="78">
        <f>N198 / Y791</f>
        <v>-1.4094295353487129E-3</v>
      </c>
      <c r="P198" s="69">
        <f>G198*J198*T198/M198</f>
        <v>-3901791.9141041986</v>
      </c>
      <c r="Q198" s="10">
        <f>P198 / Y791*100</f>
        <v>-2.3191522354374277</v>
      </c>
      <c r="R198" s="81">
        <f>IF(Q198&lt;0,Q198,0)</f>
        <v>-2.3191522354374277</v>
      </c>
      <c r="S198" s="152">
        <f>IF(Q198&gt;0,Q198,0)</f>
        <v>0</v>
      </c>
      <c r="T198" s="33">
        <f>IF(EXACT(D198,UPPER(D198)),1,0.01)/V198</f>
        <v>1</v>
      </c>
      <c r="U198" s="43">
        <v>0</v>
      </c>
      <c r="V198" s="43">
        <v>1</v>
      </c>
      <c r="W198" s="143">
        <f>IF(AND(Q198&lt;0,O198&gt;0),O198,0)</f>
        <v>0</v>
      </c>
      <c r="X198" s="143">
        <f>IF(AND(Q198&gt;0,O198&gt;0),O198,0)</f>
        <v>0</v>
      </c>
      <c r="Y198" s="194"/>
      <c r="Z198" s="176">
        <f>_xll.BDH(C198,$Z$7,$D$1,$D$1)</f>
        <v>43.05</v>
      </c>
      <c r="AA198" s="174">
        <f>IF(OR(F198="#N/A N/A",Z198="#N/A N/A"),0,  F198 - Z198)</f>
        <v>-0.54999999999999716</v>
      </c>
      <c r="AB198" s="162">
        <f>IF(OR(Z198=0,Z198="#N/A N/A"),0,AA198 / Z198*100)</f>
        <v>-1.2775842044134662</v>
      </c>
      <c r="AC198" s="161">
        <v>-832000</v>
      </c>
      <c r="AD198" s="163">
        <f>IF(D198 = C791,1,_xll.BDP(K198,$AD$7)*L198)</f>
        <v>9.6601999999999997</v>
      </c>
      <c r="AE198" s="186">
        <f>AA198*AC198*T198/AD198 / AF791</f>
        <v>2.7840227754168903E-4</v>
      </c>
      <c r="AF198" s="197"/>
      <c r="AG198" s="188"/>
      <c r="AH198" s="170"/>
    </row>
    <row r="199" spans="1:34" s="43" customFormat="1" ht="12" customHeight="1" x14ac:dyDescent="0.2">
      <c r="B199" s="48">
        <v>1807</v>
      </c>
      <c r="C199" s="140" t="s">
        <v>911</v>
      </c>
      <c r="D199" s="43" t="str">
        <f>_xll.BDP(C199,$D$7)</f>
        <v>HKD</v>
      </c>
      <c r="E199" s="43" t="s">
        <v>962</v>
      </c>
      <c r="F199" s="66">
        <f>_xll.BDP(C199,$F$7)</f>
        <v>127.8</v>
      </c>
      <c r="G199" s="66">
        <f>_xll.BDP(C199,$G$7)</f>
        <v>130</v>
      </c>
      <c r="H199" s="67">
        <f>IF(OR(G199="#N/A N/A",F199="#N/A N/A"),0,  G199 - F199)</f>
        <v>2.2000000000000028</v>
      </c>
      <c r="I199" s="75">
        <f>IF(OR(F199=0,F199="#N/A N/A"),0,H199 / F199*100)</f>
        <v>1.7214397496087659</v>
      </c>
      <c r="J199" s="25">
        <v>0</v>
      </c>
      <c r="K199" s="48" t="str">
        <f>CONCATENATE(C791,D199, " Curncy")</f>
        <v>EURHKD Curncy</v>
      </c>
      <c r="L199" s="48">
        <f>IF(D199 = C791,1,_xll.BDP(K199,$L$7))</f>
        <v>1</v>
      </c>
      <c r="M199" s="68">
        <f>IF(D199 = C791,1,_xll.BDP(K199,$M$7)*L199)</f>
        <v>9.6488999999999994</v>
      </c>
      <c r="N199" s="69">
        <f>H199*J199*T199/M199</f>
        <v>0</v>
      </c>
      <c r="O199" s="78">
        <f>N199 / Y791</f>
        <v>0</v>
      </c>
      <c r="P199" s="69">
        <f>G199*J199*T199/M199</f>
        <v>0</v>
      </c>
      <c r="Q199" s="10">
        <f>P199 / Y791*100</f>
        <v>0</v>
      </c>
      <c r="R199" s="81">
        <f>IF(Q199&lt;0,Q199,0)</f>
        <v>0</v>
      </c>
      <c r="S199" s="152">
        <f>IF(Q199&gt;0,Q199,0)</f>
        <v>0</v>
      </c>
      <c r="T199" s="33">
        <f>IF(EXACT(D199,UPPER(D199)),1,0.01)/V199</f>
        <v>1</v>
      </c>
      <c r="U199" s="43">
        <v>0</v>
      </c>
      <c r="V199" s="43">
        <v>1</v>
      </c>
      <c r="W199" s="143">
        <f>IF(AND(Q199&lt;0,O199&gt;0),O199,0)</f>
        <v>0</v>
      </c>
      <c r="X199" s="143">
        <f>IF(AND(Q199&gt;0,O199&gt;0),O199,0)</f>
        <v>0</v>
      </c>
      <c r="Y199" s="194"/>
      <c r="Z199" s="176">
        <f>_xll.BDH(C199,$Z$7,$D$1,$D$1)</f>
        <v>127.7</v>
      </c>
      <c r="AA199" s="174">
        <f>IF(OR(F199="#N/A N/A",Z199="#N/A N/A"),0,  F199 - Z199)</f>
        <v>9.9999999999994316E-2</v>
      </c>
      <c r="AB199" s="162">
        <f>IF(OR(Z199=0,Z199="#N/A N/A"),0,AA199 / Z199*100)</f>
        <v>7.8308535630379261E-2</v>
      </c>
      <c r="AC199" s="161">
        <v>0</v>
      </c>
      <c r="AD199" s="163">
        <f>IF(D199 = C791,1,_xll.BDP(K199,$AD$7)*L199)</f>
        <v>9.6601999999999997</v>
      </c>
      <c r="AE199" s="186">
        <f>AA199*AC199*T199/AD199 / AF791</f>
        <v>0</v>
      </c>
      <c r="AF199" s="197"/>
      <c r="AG199" s="188"/>
      <c r="AH199" s="170"/>
    </row>
    <row r="200" spans="1:34" s="43" customFormat="1" x14ac:dyDescent="0.2">
      <c r="B200" s="48">
        <v>24515</v>
      </c>
      <c r="C200" s="140" t="s">
        <v>184</v>
      </c>
      <c r="D200" s="43" t="str">
        <f>_xll.BDP(C200,$D$7)</f>
        <v>HKD</v>
      </c>
      <c r="E200" s="43" t="s">
        <v>428</v>
      </c>
      <c r="F200" s="66">
        <f>_xll.BDP(C200,$F$7)</f>
        <v>26.4</v>
      </c>
      <c r="G200" s="66">
        <f>_xll.BDP(C200,$G$7)</f>
        <v>28.2</v>
      </c>
      <c r="H200" s="67">
        <f>IF(OR(G200="#N/A N/A",F200="#N/A N/A"),0,  G200 - F200)</f>
        <v>1.8000000000000007</v>
      </c>
      <c r="I200" s="75">
        <f>IF(OR(F200=0,F200="#N/A N/A"),0,H200 / F200*100)</f>
        <v>6.8181818181818219</v>
      </c>
      <c r="J200" s="25">
        <v>-780000</v>
      </c>
      <c r="K200" s="48" t="str">
        <f>CONCATENATE(C791,D200, " Curncy")</f>
        <v>EURHKD Curncy</v>
      </c>
      <c r="L200" s="48">
        <f>IF(D200 = C791,1,_xll.BDP(K200,$L$7))</f>
        <v>1</v>
      </c>
      <c r="M200" s="68">
        <f>IF(D200 = C791,1,_xll.BDP(K200,$M$7)*L200)</f>
        <v>9.6488999999999994</v>
      </c>
      <c r="N200" s="69">
        <f>H200*J200*T200/M200</f>
        <v>-145508.81447626161</v>
      </c>
      <c r="O200" s="78">
        <f>N200 / Y791</f>
        <v>-8.648772148730742E-4</v>
      </c>
      <c r="P200" s="69">
        <f>G200*J200*T200/M200</f>
        <v>-2279638.0934614311</v>
      </c>
      <c r="Q200" s="10">
        <f>P200 / Y791*100</f>
        <v>-1.354974303301149</v>
      </c>
      <c r="R200" s="81">
        <f>IF(Q200&lt;0,Q200,0)</f>
        <v>-1.354974303301149</v>
      </c>
      <c r="S200" s="152">
        <f>IF(Q200&gt;0,Q200,0)</f>
        <v>0</v>
      </c>
      <c r="T200" s="33">
        <f>IF(EXACT(D200,UPPER(D200)),1,0.01)/V200</f>
        <v>1</v>
      </c>
      <c r="U200" s="43">
        <v>0</v>
      </c>
      <c r="V200" s="43">
        <v>1</v>
      </c>
      <c r="W200" s="143">
        <f>IF(AND(Q200&lt;0,O200&gt;0),O200,0)</f>
        <v>0</v>
      </c>
      <c r="X200" s="143">
        <f>IF(AND(Q200&gt;0,O200&gt;0),O200,0)</f>
        <v>0</v>
      </c>
      <c r="Y200" s="194"/>
      <c r="Z200" s="176">
        <f>_xll.BDH(C200,$Z$7,$D$1,$D$1)</f>
        <v>26.95</v>
      </c>
      <c r="AA200" s="174">
        <f>IF(OR(F200="#N/A N/A",Z200="#N/A N/A"),0,  F200 - Z200)</f>
        <v>-0.55000000000000071</v>
      </c>
      <c r="AB200" s="162">
        <f>IF(OR(Z200=0,Z200="#N/A N/A"),0,AA200 / Z200*100)</f>
        <v>-2.040816326530615</v>
      </c>
      <c r="AC200" s="161">
        <v>-780000</v>
      </c>
      <c r="AD200" s="163">
        <f>IF(D200 = C791,1,_xll.BDP(K200,$AD$7)*L200)</f>
        <v>9.6601999999999997</v>
      </c>
      <c r="AE200" s="186">
        <f>AA200*AC200*T200/AD200 / AF791</f>
        <v>2.6100213519533516E-4</v>
      </c>
      <c r="AF200" s="197"/>
      <c r="AG200" s="188"/>
      <c r="AH200" s="170"/>
    </row>
    <row r="201" spans="1:34" s="43" customFormat="1" x14ac:dyDescent="0.2">
      <c r="A201" s="45" t="s">
        <v>307</v>
      </c>
      <c r="B201" s="61"/>
      <c r="C201" s="220"/>
      <c r="D201" s="45"/>
      <c r="E201" s="47" t="s">
        <v>183</v>
      </c>
      <c r="F201" s="70"/>
      <c r="G201" s="70"/>
      <c r="H201" s="71"/>
      <c r="I201" s="76"/>
      <c r="J201" s="40"/>
      <c r="K201" s="49"/>
      <c r="L201" s="49"/>
      <c r="M201" s="72"/>
      <c r="N201" s="73">
        <f xml:space="preserve"> SUM(N187:N200)</f>
        <v>-508824.42558219045</v>
      </c>
      <c r="O201" s="79">
        <f xml:space="preserve"> SUM(O187:O200)</f>
        <v>-3.0243573466039752E-3</v>
      </c>
      <c r="P201" s="73">
        <f xml:space="preserve"> SUM(P187:P200)</f>
        <v>-8987500.1295484472</v>
      </c>
      <c r="Q201" s="149">
        <f xml:space="preserve"> SUM(Q187:Q200)</f>
        <v>-5.3420022070094992</v>
      </c>
      <c r="R201" s="82">
        <f xml:space="preserve"> SUM(R187:R200)</f>
        <v>-5.3420022070094992</v>
      </c>
      <c r="S201" s="153">
        <f xml:space="preserve"> SUM(S187:S200)</f>
        <v>0</v>
      </c>
      <c r="T201" s="38"/>
      <c r="U201" s="45"/>
      <c r="V201" s="45"/>
      <c r="W201" s="144">
        <f xml:space="preserve"> SUM(W187:W200)</f>
        <v>0</v>
      </c>
      <c r="X201" s="144">
        <f xml:space="preserve"> SUM(X187:X200)</f>
        <v>0</v>
      </c>
      <c r="Y201" s="207"/>
      <c r="Z201" s="165"/>
      <c r="AA201" s="175"/>
      <c r="AB201" s="164"/>
      <c r="AC201" s="165"/>
      <c r="AD201" s="171"/>
      <c r="AE201" s="187">
        <f xml:space="preserve"> SUM(AE187:AE200)</f>
        <v>8.7080655043117699E-4</v>
      </c>
      <c r="AF201" s="208"/>
      <c r="AG201" s="188"/>
      <c r="AH201" s="170"/>
    </row>
    <row r="202" spans="1:34" s="43" customFormat="1" ht="12" customHeight="1" x14ac:dyDescent="0.2">
      <c r="A202" s="19"/>
      <c r="B202" s="51"/>
      <c r="C202" s="223"/>
      <c r="D202" s="19"/>
      <c r="E202" s="19"/>
      <c r="F202" s="227"/>
      <c r="G202" s="227"/>
      <c r="H202" s="228"/>
      <c r="I202" s="229"/>
      <c r="J202" s="28"/>
      <c r="K202" s="51"/>
      <c r="L202" s="51"/>
      <c r="M202" s="230"/>
      <c r="N202" s="239"/>
      <c r="O202" s="158"/>
      <c r="P202" s="239"/>
      <c r="Q202" s="10"/>
      <c r="R202" s="240"/>
      <c r="S202" s="152"/>
      <c r="T202" s="36"/>
      <c r="U202" s="19"/>
      <c r="V202" s="19"/>
      <c r="W202" s="241"/>
      <c r="X202" s="241"/>
      <c r="Y202" s="234"/>
      <c r="Z202" s="235"/>
      <c r="AA202" s="235"/>
      <c r="AB202" s="236"/>
      <c r="AC202" s="235"/>
      <c r="AD202" s="237"/>
      <c r="AE202" s="186"/>
      <c r="AF202" s="197"/>
      <c r="AG202" s="188"/>
      <c r="AH202" s="170"/>
    </row>
    <row r="203" spans="1:34" s="43" customFormat="1" ht="12" customHeight="1" x14ac:dyDescent="0.2">
      <c r="A203" s="19"/>
      <c r="B203" s="51">
        <v>1254</v>
      </c>
      <c r="C203" s="223" t="s">
        <v>1095</v>
      </c>
      <c r="D203" s="19" t="str">
        <f>_xll.BDP(C203,$D$7)</f>
        <v>HUF</v>
      </c>
      <c r="E203" s="19" t="s">
        <v>1169</v>
      </c>
      <c r="F203" s="227">
        <f>_xll.BDP(C203,$F$7)</f>
        <v>5725</v>
      </c>
      <c r="G203" s="227">
        <f>_xll.BDP(C203,$G$7)</f>
        <v>5755</v>
      </c>
      <c r="H203" s="228">
        <f>IF(OR(G203="#N/A N/A",F203="#N/A N/A"),0,  G203 - F203)</f>
        <v>30</v>
      </c>
      <c r="I203" s="229">
        <f>IF(OR(F203=0,F203="#N/A N/A"),0,H203 / F203*100)</f>
        <v>0.5240174672489083</v>
      </c>
      <c r="J203" s="28">
        <v>0</v>
      </c>
      <c r="K203" s="51" t="str">
        <f>CONCATENATE(C791,D203, " Curncy")</f>
        <v>EURHUF Curncy</v>
      </c>
      <c r="L203" s="51">
        <f>IF(D203 = C791,1,_xll.BDP(K203,$L$7))</f>
        <v>1</v>
      </c>
      <c r="M203" s="230">
        <f>IF(D203 = C791,1,_xll.BDP(K203,$M$7)*L203)</f>
        <v>311.51</v>
      </c>
      <c r="N203" s="239">
        <f>H203*J203*T203/M203</f>
        <v>0</v>
      </c>
      <c r="O203" s="158">
        <f>N203 / Y791</f>
        <v>0</v>
      </c>
      <c r="P203" s="239">
        <f>G203*J203*T203/M203</f>
        <v>0</v>
      </c>
      <c r="Q203" s="10">
        <f>P203 / Y791*100</f>
        <v>0</v>
      </c>
      <c r="R203" s="240">
        <f>IF(Q203&lt;0,Q203,0)</f>
        <v>0</v>
      </c>
      <c r="S203" s="152">
        <f>IF(Q203&gt;0,Q203,0)</f>
        <v>0</v>
      </c>
      <c r="T203" s="36">
        <f>IF(EXACT(D203,UPPER(D203)),1,0.01)/V203</f>
        <v>1</v>
      </c>
      <c r="U203" s="19">
        <v>0</v>
      </c>
      <c r="V203" s="19">
        <v>1</v>
      </c>
      <c r="W203" s="241">
        <f>IF(AND(Q203&lt;0,O203&gt;0),O203,0)</f>
        <v>0</v>
      </c>
      <c r="X203" s="241">
        <f>IF(AND(Q203&gt;0,O203&gt;0),O203,0)</f>
        <v>0</v>
      </c>
      <c r="Y203" s="234"/>
      <c r="Z203" s="235">
        <f>_xll.BDH(C203,$Z$7,$D$1,$D$1)</f>
        <v>5875</v>
      </c>
      <c r="AA203" s="235">
        <f>IF(OR(F203="#N/A N/A",Z203="#N/A N/A"),0,  F203 - Z203)</f>
        <v>-150</v>
      </c>
      <c r="AB203" s="236">
        <f>IF(OR(Z203=0,Z203="#N/A N/A"),0,AA203 / Z203*100)</f>
        <v>-2.5531914893617018</v>
      </c>
      <c r="AC203" s="235">
        <v>0</v>
      </c>
      <c r="AD203" s="237">
        <f>IF(D203 = C791,1,_xll.BDP(K203,$AD$7)*L203)</f>
        <v>311.76</v>
      </c>
      <c r="AE203" s="186">
        <f>AA203*AC203*T203/AD203 / AF791</f>
        <v>0</v>
      </c>
      <c r="AF203" s="197"/>
      <c r="AG203" s="188"/>
      <c r="AH203" s="170"/>
    </row>
    <row r="204" spans="1:34" s="43" customFormat="1" ht="12" customHeight="1" x14ac:dyDescent="0.2">
      <c r="A204" s="19"/>
      <c r="B204" s="51">
        <v>2244</v>
      </c>
      <c r="C204" s="223" t="s">
        <v>573</v>
      </c>
      <c r="D204" s="19" t="str">
        <f>_xll.BDP(C204,$D$7)</f>
        <v>HUF</v>
      </c>
      <c r="E204" s="19" t="s">
        <v>598</v>
      </c>
      <c r="F204" s="227">
        <f>_xll.BDP(C204,$F$7)</f>
        <v>11340</v>
      </c>
      <c r="G204" s="227">
        <f>_xll.BDP(C204,$G$7)</f>
        <v>11430</v>
      </c>
      <c r="H204" s="228">
        <f>IF(OR(G204="#N/A N/A",F204="#N/A N/A"),0,  G204 - F204)</f>
        <v>90</v>
      </c>
      <c r="I204" s="229">
        <f>IF(OR(F204=0,F204="#N/A N/A"),0,H204 / F204*100)</f>
        <v>0.79365079365079361</v>
      </c>
      <c r="J204" s="28">
        <v>0</v>
      </c>
      <c r="K204" s="51" t="str">
        <f>CONCATENATE(C791,D204, " Curncy")</f>
        <v>EURHUF Curncy</v>
      </c>
      <c r="L204" s="51">
        <f>IF(D204 = C791,1,_xll.BDP(K204,$L$7))</f>
        <v>1</v>
      </c>
      <c r="M204" s="230">
        <f>IF(D204 = C791,1,_xll.BDP(K204,$M$7)*L204)</f>
        <v>311.51</v>
      </c>
      <c r="N204" s="239">
        <f>H204*J204*T204/M204</f>
        <v>0</v>
      </c>
      <c r="O204" s="158">
        <f>N204 / Y791</f>
        <v>0</v>
      </c>
      <c r="P204" s="239">
        <f>G204*J204*T204/M204</f>
        <v>0</v>
      </c>
      <c r="Q204" s="10">
        <f>P204 / Y791*100</f>
        <v>0</v>
      </c>
      <c r="R204" s="240">
        <f>IF(Q204&lt;0,Q204,0)</f>
        <v>0</v>
      </c>
      <c r="S204" s="152">
        <f>IF(Q204&gt;0,Q204,0)</f>
        <v>0</v>
      </c>
      <c r="T204" s="36">
        <f>IF(EXACT(D204,UPPER(D204)),1,0.01)/V204</f>
        <v>1</v>
      </c>
      <c r="U204" s="19">
        <v>0</v>
      </c>
      <c r="V204" s="19">
        <v>1</v>
      </c>
      <c r="W204" s="241">
        <f>IF(AND(Q204&lt;0,O204&gt;0),O204,0)</f>
        <v>0</v>
      </c>
      <c r="X204" s="241">
        <f>IF(AND(Q204&gt;0,O204&gt;0),O204,0)</f>
        <v>0</v>
      </c>
      <c r="Y204" s="234"/>
      <c r="Z204" s="235">
        <f>_xll.BDH(C204,$Z$7,$D$1,$D$1)</f>
        <v>11220</v>
      </c>
      <c r="AA204" s="235">
        <f>IF(OR(F204="#N/A N/A",Z204="#N/A N/A"),0,  F204 - Z204)</f>
        <v>120</v>
      </c>
      <c r="AB204" s="236">
        <f>IF(OR(Z204=0,Z204="#N/A N/A"),0,AA204 / Z204*100)</f>
        <v>1.0695187165775399</v>
      </c>
      <c r="AC204" s="235">
        <v>0</v>
      </c>
      <c r="AD204" s="237">
        <f>IF(D204 = C791,1,_xll.BDP(K204,$AD$7)*L204)</f>
        <v>311.76</v>
      </c>
      <c r="AE204" s="186">
        <f>AA204*AC204*T204/AD204 / AF791</f>
        <v>0</v>
      </c>
      <c r="AF204" s="197"/>
      <c r="AG204" s="188"/>
      <c r="AH204" s="170"/>
    </row>
    <row r="205" spans="1:34" s="43" customFormat="1" ht="12" customHeight="1" x14ac:dyDescent="0.2">
      <c r="A205" s="252" t="s">
        <v>596</v>
      </c>
      <c r="B205" s="253"/>
      <c r="C205" s="254"/>
      <c r="D205" s="252"/>
      <c r="E205" s="255" t="s">
        <v>597</v>
      </c>
      <c r="F205" s="256"/>
      <c r="G205" s="256"/>
      <c r="H205" s="257"/>
      <c r="I205" s="258"/>
      <c r="J205" s="259"/>
      <c r="K205" s="253"/>
      <c r="L205" s="253"/>
      <c r="M205" s="260"/>
      <c r="N205" s="267">
        <f xml:space="preserve"> SUM(N202:N204)</f>
        <v>0</v>
      </c>
      <c r="O205" s="261">
        <f xml:space="preserve"> SUM(O202:O204)</f>
        <v>0</v>
      </c>
      <c r="P205" s="267">
        <f xml:space="preserve"> SUM(P202:P204)</f>
        <v>0</v>
      </c>
      <c r="Q205" s="268">
        <f xml:space="preserve"> SUM(Q202:Q204)</f>
        <v>0</v>
      </c>
      <c r="R205" s="269">
        <f xml:space="preserve"> SUM(R202:R204)</f>
        <v>0</v>
      </c>
      <c r="S205" s="153">
        <f xml:space="preserve"> SUM(S202:S204)</f>
        <v>0</v>
      </c>
      <c r="T205" s="262"/>
      <c r="U205" s="252"/>
      <c r="V205" s="252"/>
      <c r="W205" s="273">
        <f xml:space="preserve"> SUM(W202:W204)</f>
        <v>0</v>
      </c>
      <c r="X205" s="273">
        <f xml:space="preserve"> SUM(X202:X204)</f>
        <v>0</v>
      </c>
      <c r="Y205" s="263"/>
      <c r="Z205" s="264"/>
      <c r="AA205" s="264"/>
      <c r="AB205" s="265"/>
      <c r="AC205" s="264"/>
      <c r="AD205" s="266"/>
      <c r="AE205" s="270">
        <f xml:space="preserve"> SUM(AE202:AE204)</f>
        <v>0</v>
      </c>
      <c r="AF205" s="208"/>
      <c r="AG205" s="188"/>
      <c r="AH205" s="170"/>
    </row>
    <row r="206" spans="1:34" s="43" customFormat="1" x14ac:dyDescent="0.2">
      <c r="B206" s="48"/>
      <c r="C206" s="140"/>
      <c r="F206" s="66"/>
      <c r="G206" s="66"/>
      <c r="H206" s="67"/>
      <c r="I206" s="75"/>
      <c r="J206" s="25"/>
      <c r="K206" s="48"/>
      <c r="L206" s="48"/>
      <c r="M206" s="68"/>
      <c r="N206" s="69"/>
      <c r="O206" s="78"/>
      <c r="P206" s="69"/>
      <c r="Q206" s="10"/>
      <c r="R206" s="81"/>
      <c r="S206" s="152"/>
      <c r="T206" s="33"/>
      <c r="W206" s="143"/>
      <c r="X206" s="143"/>
      <c r="Y206" s="194"/>
      <c r="Z206" s="176"/>
      <c r="AA206" s="174"/>
      <c r="AB206" s="162"/>
      <c r="AC206" s="161"/>
      <c r="AD206" s="163"/>
      <c r="AE206" s="186"/>
      <c r="AF206" s="197"/>
      <c r="AG206" s="188"/>
      <c r="AH206" s="170"/>
    </row>
    <row r="207" spans="1:34" s="43" customFormat="1" x14ac:dyDescent="0.2">
      <c r="B207" s="48">
        <v>10369</v>
      </c>
      <c r="D207" s="43" t="s">
        <v>7</v>
      </c>
      <c r="E207" s="43" t="s">
        <v>488</v>
      </c>
      <c r="F207" s="66">
        <v>0.20749999999999999</v>
      </c>
      <c r="G207" s="66">
        <v>0.20749999999999999</v>
      </c>
      <c r="H207" s="67">
        <f>IF(OR(G207="#N/A N/A",F207="#N/A N/A"),0,  G207 - F207)</f>
        <v>0</v>
      </c>
      <c r="I207" s="75">
        <f>IF(OR(F207=0,F207="#N/A N/A"),0,H207 / F207*100)</f>
        <v>0</v>
      </c>
      <c r="J207" s="25">
        <v>-50000</v>
      </c>
      <c r="K207" s="48" t="str">
        <f>CONCATENATE(C791,D207, " Curncy")</f>
        <v>EUREUR Curncy</v>
      </c>
      <c r="L207" s="48">
        <f>IF(D207 = C791,1,_xll.BDP(K207,$L$7))</f>
        <v>1</v>
      </c>
      <c r="M207" s="68">
        <f>IF(D207 = C791,1,_xll.BDP(K207,$M$7)*L207)</f>
        <v>1</v>
      </c>
      <c r="N207" s="69">
        <f>H207*J207*T207/M207</f>
        <v>0</v>
      </c>
      <c r="O207" s="78">
        <f>N207 / Y791</f>
        <v>0</v>
      </c>
      <c r="P207" s="69">
        <f>G207*J207*T207/M207</f>
        <v>-10375</v>
      </c>
      <c r="Q207" s="10">
        <f>P207 / Y791*100</f>
        <v>-6.1667062140568956E-3</v>
      </c>
      <c r="R207" s="81">
        <f>IF(Q207&lt;0,Q207,0)</f>
        <v>-6.1667062140568956E-3</v>
      </c>
      <c r="S207" s="152">
        <f>IF(Q207&gt;0,Q207,0)</f>
        <v>0</v>
      </c>
      <c r="T207" s="33">
        <f>IF(EXACT(D207,UPPER(D207)),1,0.01)/V207</f>
        <v>1</v>
      </c>
      <c r="U207" s="43">
        <v>1</v>
      </c>
      <c r="V207" s="43">
        <v>1</v>
      </c>
      <c r="W207" s="143">
        <f>IF(AND(Q207&lt;0,O207&gt;0),O207,0)</f>
        <v>0</v>
      </c>
      <c r="X207" s="143">
        <f>IF(AND(Q207&gt;0,O207&gt;0),O207,0)</f>
        <v>0</v>
      </c>
      <c r="Y207" s="194"/>
      <c r="Z207" s="176">
        <v>0.20749999999999999</v>
      </c>
      <c r="AA207" s="174">
        <f>IF(OR(F207="#N/A N/A",Z207="#N/A N/A"),0,  F207 - Z207)</f>
        <v>0</v>
      </c>
      <c r="AB207" s="162">
        <f>IF(OR(Z207=0,Z207="#N/A N/A"),0,AA207 / Z207*100)</f>
        <v>0</v>
      </c>
      <c r="AC207" s="161">
        <v>-50000</v>
      </c>
      <c r="AD207" s="163">
        <f>IF(D207 = C791,1,_xll.BDP(K207,$AD$7)*L207)</f>
        <v>1</v>
      </c>
      <c r="AE207" s="186">
        <f>AA207*AC207*T207/AD207 / AF791</f>
        <v>0</v>
      </c>
      <c r="AF207" s="197"/>
      <c r="AG207" s="188"/>
      <c r="AH207" s="170"/>
    </row>
    <row r="208" spans="1:34" s="43" customFormat="1" x14ac:dyDescent="0.2">
      <c r="B208" s="48">
        <v>6428</v>
      </c>
      <c r="C208" s="140" t="s">
        <v>182</v>
      </c>
      <c r="D208" s="43" t="str">
        <f>_xll.BDP(C208,$D$7)</f>
        <v>EUR</v>
      </c>
      <c r="E208" s="43" t="s">
        <v>489</v>
      </c>
      <c r="F208" s="66">
        <f>_xll.BDP(C208,$F$7)</f>
        <v>33.9</v>
      </c>
      <c r="G208" s="66">
        <f>_xll.BDP(C208,$G$7)</f>
        <v>34.58</v>
      </c>
      <c r="H208" s="67">
        <f>IF(OR(G208="#N/A N/A",F208="#N/A N/A"),0,  G208 - F208)</f>
        <v>0.67999999999999972</v>
      </c>
      <c r="I208" s="75">
        <f>IF(OR(F208=0,F208="#N/A N/A"),0,H208 / F208*100)</f>
        <v>2.0058997050147487</v>
      </c>
      <c r="J208" s="25">
        <v>24000</v>
      </c>
      <c r="K208" s="48" t="str">
        <f>CONCATENATE(C791,D208, " Curncy")</f>
        <v>EUREUR Curncy</v>
      </c>
      <c r="L208" s="48">
        <f>IF(D208 = C791,1,_xll.BDP(K208,$L$7))</f>
        <v>1</v>
      </c>
      <c r="M208" s="68">
        <f>IF(D208 = C791,1,_xll.BDP(K208,$M$7)*L208)</f>
        <v>1</v>
      </c>
      <c r="N208" s="69">
        <f>H208*J208*T208/M208</f>
        <v>16319.999999999993</v>
      </c>
      <c r="O208" s="78">
        <f>N208 / Y791</f>
        <v>9.7003031723767215E-5</v>
      </c>
      <c r="P208" s="69">
        <f>G208*J208*T208/M208</f>
        <v>829920</v>
      </c>
      <c r="Q208" s="10">
        <f>P208 / Y791*100</f>
        <v>0.49328894661880468</v>
      </c>
      <c r="R208" s="81">
        <f>IF(Q208&lt;0,Q208,0)</f>
        <v>0</v>
      </c>
      <c r="S208" s="152">
        <f>IF(Q208&gt;0,Q208,0)</f>
        <v>0.49328894661880468</v>
      </c>
      <c r="T208" s="33">
        <f>IF(EXACT(D208,UPPER(D208)),1,0.01)/V208</f>
        <v>1</v>
      </c>
      <c r="U208" s="43">
        <v>0</v>
      </c>
      <c r="V208" s="43">
        <v>1</v>
      </c>
      <c r="W208" s="143">
        <f>IF(AND(Q208&lt;0,O208&gt;0),O208,0)</f>
        <v>0</v>
      </c>
      <c r="X208" s="143">
        <f>IF(AND(Q208&gt;0,O208&gt;0),O208,0)</f>
        <v>9.7003031723767215E-5</v>
      </c>
      <c r="Y208" s="194"/>
      <c r="Z208" s="176">
        <f>_xll.BDH(C208,$Z$7,$D$1,$D$1)</f>
        <v>34.200000000000003</v>
      </c>
      <c r="AA208" s="174">
        <f>IF(OR(F208="#N/A N/A",Z208="#N/A N/A"),0,  F208 - Z208)</f>
        <v>-0.30000000000000426</v>
      </c>
      <c r="AB208" s="162">
        <f>IF(OR(Z208=0,Z208="#N/A N/A"),0,AA208 / Z208*100)</f>
        <v>-0.87719298245615285</v>
      </c>
      <c r="AC208" s="161">
        <v>24000</v>
      </c>
      <c r="AD208" s="163">
        <f>IF(D208 = C791,1,_xll.BDP(K208,$AD$7)*L208)</f>
        <v>1</v>
      </c>
      <c r="AE208" s="186">
        <f>AA208*AC208*T208/AD208 / AF791</f>
        <v>-4.2316075408347006E-5</v>
      </c>
      <c r="AF208" s="197"/>
      <c r="AG208" s="188"/>
      <c r="AH208" s="170"/>
    </row>
    <row r="209" spans="1:34" s="43" customFormat="1" x14ac:dyDescent="0.2">
      <c r="B209" s="48">
        <v>26275</v>
      </c>
      <c r="D209" s="43" t="s">
        <v>36</v>
      </c>
      <c r="E209" s="43" t="s">
        <v>181</v>
      </c>
      <c r="F209" s="66">
        <v>102.2</v>
      </c>
      <c r="G209" s="66">
        <v>102.2</v>
      </c>
      <c r="H209" s="67">
        <f>IF(OR(G209="#N/A N/A",F209="#N/A N/A"),0,  G209 - F209)</f>
        <v>0</v>
      </c>
      <c r="I209" s="75">
        <f>IF(OR(F209=0,F209="#N/A N/A"),0,H209 / F209*100)</f>
        <v>0</v>
      </c>
      <c r="J209" s="25">
        <v>16257.200500000001</v>
      </c>
      <c r="K209" s="48" t="str">
        <f>CONCATENATE(C791,D209, " Curncy")</f>
        <v>EURUSD Curncy</v>
      </c>
      <c r="L209" s="48">
        <f>IF(D209 = C791,1,_xll.BDP(K209,$L$7))</f>
        <v>1</v>
      </c>
      <c r="M209" s="68">
        <f>IF(D209 = C791,1,_xll.BDP(K209,$M$7)*L209)</f>
        <v>1.2309000000000001</v>
      </c>
      <c r="N209" s="69">
        <f>H209*J209*T209/M209</f>
        <v>0</v>
      </c>
      <c r="O209" s="78">
        <f>N209 / Y791</f>
        <v>0</v>
      </c>
      <c r="P209" s="69">
        <f>G209*J209*T209/M209</f>
        <v>1349813.8687951905</v>
      </c>
      <c r="Q209" s="10">
        <f>P209 / Y791*100</f>
        <v>0.80230415156814261</v>
      </c>
      <c r="R209" s="81">
        <f>IF(Q209&lt;0,Q209,0)</f>
        <v>0</v>
      </c>
      <c r="S209" s="152">
        <f>IF(Q209&gt;0,Q209,0)</f>
        <v>0.80230415156814261</v>
      </c>
      <c r="T209" s="33">
        <f>IF(EXACT(D209,UPPER(D209)),1,0.01)/V209</f>
        <v>1</v>
      </c>
      <c r="U209" s="43">
        <v>1</v>
      </c>
      <c r="V209" s="43">
        <v>1</v>
      </c>
      <c r="W209" s="143">
        <f>IF(AND(Q209&lt;0,O209&gt;0),O209,0)</f>
        <v>0</v>
      </c>
      <c r="X209" s="143">
        <f>IF(AND(Q209&gt;0,O209&gt;0),O209,0)</f>
        <v>0</v>
      </c>
      <c r="Y209" s="194"/>
      <c r="Z209" s="176">
        <v>102.3</v>
      </c>
      <c r="AA209" s="174">
        <f>IF(OR(F209="#N/A N/A",Z209="#N/A N/A"),0,  F209 - Z209)</f>
        <v>-9.9999999999994316E-2</v>
      </c>
      <c r="AB209" s="162">
        <f>IF(OR(Z209=0,Z209="#N/A N/A"),0,AA209 / Z209*100)</f>
        <v>-9.7751710654930907E-2</v>
      </c>
      <c r="AC209" s="161">
        <v>16257.200500000001</v>
      </c>
      <c r="AD209" s="163">
        <f>IF(D209 = C791,1,_xll.BDP(K209,$AD$7)*L209)</f>
        <v>1.2319</v>
      </c>
      <c r="AE209" s="186">
        <f>AA209*AC209*T209/AD209 / AF791</f>
        <v>-7.7560962998278159E-6</v>
      </c>
      <c r="AF209" s="197"/>
      <c r="AG209" s="188"/>
      <c r="AH209" s="170"/>
    </row>
    <row r="210" spans="1:34" s="43" customFormat="1" ht="12" customHeight="1" x14ac:dyDescent="0.2">
      <c r="B210" s="48">
        <v>10252</v>
      </c>
      <c r="C210" s="43" t="s">
        <v>1191</v>
      </c>
      <c r="D210" s="43" t="str">
        <f>_xll.BDP(C210,$D$7)</f>
        <v>EUR</v>
      </c>
      <c r="E210" s="43" t="s">
        <v>1316</v>
      </c>
      <c r="F210" s="66">
        <f>_xll.BDP(C210,$F$7)</f>
        <v>7.28</v>
      </c>
      <c r="G210" s="66">
        <f>_xll.BDP(C210,$G$7)</f>
        <v>7.21</v>
      </c>
      <c r="H210" s="67">
        <f>IF(OR(G210="#N/A N/A",F210="#N/A N/A"),0,  G210 - F210)</f>
        <v>-7.0000000000000284E-2</v>
      </c>
      <c r="I210" s="75">
        <f>IF(OR(F210=0,F210="#N/A N/A"),0,H210 / F210*100)</f>
        <v>-0.96153846153846545</v>
      </c>
      <c r="J210" s="25">
        <v>0</v>
      </c>
      <c r="K210" s="48" t="str">
        <f>CONCATENATE(C791,D210, " Curncy")</f>
        <v>EUREUR Curncy</v>
      </c>
      <c r="L210" s="48">
        <f>IF(D210 = C791,1,_xll.BDP(K210,$L$7))</f>
        <v>1</v>
      </c>
      <c r="M210" s="68">
        <f>IF(D210 = C791,1,_xll.BDP(K210,$M$7)*L210)</f>
        <v>1</v>
      </c>
      <c r="N210" s="69">
        <f>H210*J210*T210/M210</f>
        <v>0</v>
      </c>
      <c r="O210" s="78">
        <f>N210 / Y791</f>
        <v>0</v>
      </c>
      <c r="P210" s="69">
        <f>G210*J210*T210/M210</f>
        <v>0</v>
      </c>
      <c r="Q210" s="10">
        <f>P210 / Y791*100</f>
        <v>0</v>
      </c>
      <c r="R210" s="81">
        <f>IF(Q210&lt;0,Q210,0)</f>
        <v>0</v>
      </c>
      <c r="S210" s="152">
        <f>IF(Q210&gt;0,Q210,0)</f>
        <v>0</v>
      </c>
      <c r="T210" s="33">
        <f>IF(EXACT(D210,UPPER(D210)),1,0.01)/V210</f>
        <v>1</v>
      </c>
      <c r="U210" s="43">
        <v>0</v>
      </c>
      <c r="V210" s="43">
        <v>1</v>
      </c>
      <c r="W210" s="143">
        <f>IF(AND(Q210&lt;0,O210&gt;0),O210,0)</f>
        <v>0</v>
      </c>
      <c r="X210" s="143">
        <f>IF(AND(Q210&gt;0,O210&gt;0),O210,0)</f>
        <v>0</v>
      </c>
      <c r="Y210" s="194"/>
      <c r="Z210" s="176">
        <f>_xll.BDH(C210,$Z$7,$D$1,$D$1)</f>
        <v>7.45</v>
      </c>
      <c r="AA210" s="174">
        <f>IF(OR(F210="#N/A N/A",Z210="#N/A N/A"),0,  F210 - Z210)</f>
        <v>-0.16999999999999993</v>
      </c>
      <c r="AB210" s="162">
        <f>IF(OR(Z210=0,Z210="#N/A N/A"),0,AA210 / Z210*100)</f>
        <v>-2.2818791946308714</v>
      </c>
      <c r="AC210" s="161">
        <v>0</v>
      </c>
      <c r="AD210" s="163">
        <f>IF(D210 = C791,1,_xll.BDP(K210,$AD$7)*L210)</f>
        <v>1</v>
      </c>
      <c r="AE210" s="186">
        <f>AA210*AC210*T210/AD210 / AF791</f>
        <v>0</v>
      </c>
      <c r="AF210" s="197"/>
      <c r="AG210" s="188"/>
      <c r="AH210" s="170"/>
    </row>
    <row r="211" spans="1:34" s="43" customFormat="1" x14ac:dyDescent="0.2">
      <c r="A211" s="45" t="s">
        <v>308</v>
      </c>
      <c r="B211" s="61"/>
      <c r="C211" s="220"/>
      <c r="D211" s="45"/>
      <c r="E211" s="47" t="s">
        <v>180</v>
      </c>
      <c r="F211" s="70"/>
      <c r="G211" s="70"/>
      <c r="H211" s="71"/>
      <c r="I211" s="76"/>
      <c r="J211" s="40"/>
      <c r="K211" s="49"/>
      <c r="L211" s="49"/>
      <c r="M211" s="72"/>
      <c r="N211" s="73">
        <f xml:space="preserve"> SUM(N206:N210)</f>
        <v>16319.999999999993</v>
      </c>
      <c r="O211" s="79">
        <f xml:space="preserve"> SUM(O206:O210)</f>
        <v>9.7003031723767215E-5</v>
      </c>
      <c r="P211" s="73">
        <f xml:space="preserve"> SUM(P206:P210)</f>
        <v>2169358.8687951905</v>
      </c>
      <c r="Q211" s="41">
        <f xml:space="preserve"> SUM(Q206:Q210)</f>
        <v>1.2894263919728903</v>
      </c>
      <c r="R211" s="82">
        <f xml:space="preserve"> SUM(R206:R210)</f>
        <v>-6.1667062140568956E-3</v>
      </c>
      <c r="S211" s="153">
        <f xml:space="preserve"> SUM(S206:S210)</f>
        <v>1.2955930981869472</v>
      </c>
      <c r="T211" s="38"/>
      <c r="U211" s="45"/>
      <c r="V211" s="45"/>
      <c r="W211" s="144">
        <f xml:space="preserve"> SUM(W206:W210)</f>
        <v>0</v>
      </c>
      <c r="X211" s="144">
        <f xml:space="preserve"> SUM(X206:X210)</f>
        <v>9.7003031723767215E-5</v>
      </c>
      <c r="Y211" s="207"/>
      <c r="Z211" s="165"/>
      <c r="AA211" s="175"/>
      <c r="AB211" s="164"/>
      <c r="AC211" s="165"/>
      <c r="AD211" s="171"/>
      <c r="AE211" s="187">
        <f xml:space="preserve"> SUM(AE206:AE210)</f>
        <v>-5.0072171708174823E-5</v>
      </c>
      <c r="AF211" s="208"/>
      <c r="AG211" s="188"/>
      <c r="AH211" s="170"/>
    </row>
    <row r="212" spans="1:34" s="43" customFormat="1" x14ac:dyDescent="0.2">
      <c r="B212" s="48"/>
      <c r="C212" s="140"/>
      <c r="F212" s="66"/>
      <c r="G212" s="66"/>
      <c r="H212" s="67"/>
      <c r="I212" s="75"/>
      <c r="J212" s="25"/>
      <c r="K212" s="48"/>
      <c r="L212" s="48"/>
      <c r="M212" s="68"/>
      <c r="N212" s="69"/>
      <c r="O212" s="78"/>
      <c r="P212" s="69"/>
      <c r="Q212" s="10"/>
      <c r="R212" s="81"/>
      <c r="S212" s="152"/>
      <c r="T212" s="33"/>
      <c r="W212" s="143"/>
      <c r="X212" s="143"/>
      <c r="Y212" s="194"/>
      <c r="Z212" s="176"/>
      <c r="AA212" s="174"/>
      <c r="AB212" s="162"/>
      <c r="AC212" s="161"/>
      <c r="AD212" s="163"/>
      <c r="AE212" s="186"/>
      <c r="AF212" s="197"/>
      <c r="AG212" s="188"/>
      <c r="AH212" s="170"/>
    </row>
    <row r="213" spans="1:34" s="43" customFormat="1" x14ac:dyDescent="0.2">
      <c r="B213" s="48"/>
      <c r="C213" s="140" t="s">
        <v>693</v>
      </c>
      <c r="D213" s="43" t="str">
        <f>_xll.BDP(C213,$D$7)</f>
        <v>EUR</v>
      </c>
      <c r="E213" s="43" t="str">
        <f>_xll.BDP(C213,$E$7)</f>
        <v>FTSE/MIB IDX FUT  Mar18</v>
      </c>
      <c r="F213" s="66">
        <f>_xll.BDP(C213,$F$7)</f>
        <v>22454</v>
      </c>
      <c r="G213" s="66">
        <f>_xll.BDP(C213,$G$7)</f>
        <v>22750</v>
      </c>
      <c r="H213" s="67">
        <f>IF(OR(G213="#N/A N/A",F213="#N/A N/A"),0,  G213 - F213)</f>
        <v>296</v>
      </c>
      <c r="I213" s="75">
        <f>IF(OR(F213=0,F213="#N/A N/A"),0,H213 / F213*100)</f>
        <v>1.3182506457646745</v>
      </c>
      <c r="J213" s="25">
        <v>0</v>
      </c>
      <c r="K213" s="48" t="str">
        <f>CONCATENATE(C791,D213, " Curncy")</f>
        <v>EUREUR Curncy</v>
      </c>
      <c r="L213" s="48">
        <f>IF(D213 = C791,1,_xll.BDP(K213,$L$7))</f>
        <v>1</v>
      </c>
      <c r="M213" s="68">
        <f>IF(D213 = C791,1,_xll.BDP(K213,$M$7)*L213)</f>
        <v>1</v>
      </c>
      <c r="N213" s="69">
        <f>H213*J213*T213/M213</f>
        <v>0</v>
      </c>
      <c r="O213" s="78">
        <f>N213 / Y791</f>
        <v>0</v>
      </c>
      <c r="P213" s="69">
        <f>G213*J213*T213/M213</f>
        <v>0</v>
      </c>
      <c r="Q213" s="10">
        <f>P213 / Y791*100</f>
        <v>0</v>
      </c>
      <c r="R213" s="81">
        <f>IF(Q213&lt;0,Q213,0)</f>
        <v>0</v>
      </c>
      <c r="S213" s="152">
        <f>IF(Q213&gt;0,Q213,0)</f>
        <v>0</v>
      </c>
      <c r="T213" s="33">
        <f>IF(EXACT(D213,UPPER(D213)),1,0.01)/V213</f>
        <v>1</v>
      </c>
      <c r="U213" s="43">
        <v>3</v>
      </c>
      <c r="V213" s="43">
        <v>1</v>
      </c>
      <c r="W213" s="143">
        <f>IF(AND(Q213&lt;0,O213&gt;0),O213,0)</f>
        <v>0</v>
      </c>
      <c r="X213" s="143">
        <f>IF(AND(Q213&gt;0,O213&gt;0),O213,0)</f>
        <v>0</v>
      </c>
      <c r="Y213" s="194"/>
      <c r="Z213" s="176">
        <f>_xll.BDH(C213,$Z$7,$D$1,$D$1)</f>
        <v>22179</v>
      </c>
      <c r="AA213" s="174">
        <f>IF(OR(F213="#N/A N/A",Z213="#N/A N/A"),0,  F213 - Z213)</f>
        <v>275</v>
      </c>
      <c r="AB213" s="162">
        <f>IF(OR(Z213=0,Z213="#N/A N/A"),0,AA213 / Z213*100)</f>
        <v>1.2399116281166869</v>
      </c>
      <c r="AC213" s="161">
        <v>0</v>
      </c>
      <c r="AD213" s="163">
        <f>IF(D213 = C791,1,_xll.BDP(K213,$AD$7)*L213)</f>
        <v>1</v>
      </c>
      <c r="AE213" s="186">
        <f>AA213*AC213*T213/AD213 / AF791</f>
        <v>0</v>
      </c>
      <c r="AF213" s="197"/>
      <c r="AG213" s="188"/>
      <c r="AH213" s="170"/>
    </row>
    <row r="214" spans="1:34" s="43" customFormat="1" ht="12" customHeight="1" x14ac:dyDescent="0.2">
      <c r="B214" s="48"/>
      <c r="C214" s="140" t="s">
        <v>812</v>
      </c>
      <c r="D214" s="43" t="str">
        <f>_xll.BDP(C214,$D$7)</f>
        <v>EUR</v>
      </c>
      <c r="E214" s="43" t="s">
        <v>845</v>
      </c>
      <c r="F214" s="66">
        <f>_xll.BDP(C214,$F$7)</f>
        <v>14.17</v>
      </c>
      <c r="G214" s="66">
        <f>_xll.BDP(C214,$G$7)</f>
        <v>14.27</v>
      </c>
      <c r="H214" s="67">
        <f>IF(OR(G214="#N/A N/A",F214="#N/A N/A"),0,  G214 - F214)</f>
        <v>9.9999999999999645E-2</v>
      </c>
      <c r="I214" s="75">
        <f>IF(OR(F214=0,F214="#N/A N/A"),0,H214 / F214*100)</f>
        <v>0.70571630204657476</v>
      </c>
      <c r="J214" s="25">
        <v>0</v>
      </c>
      <c r="K214" s="48" t="str">
        <f>CONCATENATE(C791,D214, " Curncy")</f>
        <v>EUREUR Curncy</v>
      </c>
      <c r="L214" s="48">
        <f>IF(D214 = C791,1,_xll.BDP(K214,$L$7))</f>
        <v>1</v>
      </c>
      <c r="M214" s="68">
        <f>IF(D214 = C791,1,_xll.BDP(K214,$M$7)*L214)</f>
        <v>1</v>
      </c>
      <c r="N214" s="69">
        <f>H214*J214*T214/M214</f>
        <v>0</v>
      </c>
      <c r="O214" s="78">
        <f>N214 / Y791</f>
        <v>0</v>
      </c>
      <c r="P214" s="69">
        <f>G214*J214*T214/M214</f>
        <v>0</v>
      </c>
      <c r="Q214" s="10">
        <f>P214 / Y791*100</f>
        <v>0</v>
      </c>
      <c r="R214" s="81">
        <f>IF(Q214&lt;0,Q214,0)</f>
        <v>0</v>
      </c>
      <c r="S214" s="152">
        <f>IF(Q214&gt;0,Q214,0)</f>
        <v>0</v>
      </c>
      <c r="T214" s="33">
        <f>IF(EXACT(D214,UPPER(D214)),1,0.01)/V214</f>
        <v>1</v>
      </c>
      <c r="U214" s="43">
        <v>0</v>
      </c>
      <c r="V214" s="43">
        <v>1</v>
      </c>
      <c r="W214" s="143">
        <f>IF(AND(Q214&lt;0,O214&gt;0),O214,0)</f>
        <v>0</v>
      </c>
      <c r="X214" s="143">
        <f>IF(AND(Q214&gt;0,O214&gt;0),O214,0)</f>
        <v>0</v>
      </c>
      <c r="Y214" s="194"/>
      <c r="Z214" s="176">
        <f>_xll.BDH(C214,$Z$7,$D$1,$D$1)</f>
        <v>14.24</v>
      </c>
      <c r="AA214" s="174">
        <f>IF(OR(F214="#N/A N/A",Z214="#N/A N/A"),0,  F214 - Z214)</f>
        <v>-7.0000000000000284E-2</v>
      </c>
      <c r="AB214" s="162">
        <f>IF(OR(Z214=0,Z214="#N/A N/A"),0,AA214 / Z214*100)</f>
        <v>-0.49157303370786715</v>
      </c>
      <c r="AC214" s="161">
        <v>0</v>
      </c>
      <c r="AD214" s="163">
        <f>IF(D214 = C791,1,_xll.BDP(K214,$AD$7)*L214)</f>
        <v>1</v>
      </c>
      <c r="AE214" s="186">
        <f>AA214*AC214*T214/AD214 / AF791</f>
        <v>0</v>
      </c>
      <c r="AF214" s="197"/>
      <c r="AG214" s="188"/>
      <c r="AH214" s="170"/>
    </row>
    <row r="215" spans="1:34" s="43" customFormat="1" ht="12" customHeight="1" x14ac:dyDescent="0.2">
      <c r="B215" s="48">
        <v>19815</v>
      </c>
      <c r="C215" s="140" t="s">
        <v>820</v>
      </c>
      <c r="D215" s="43" t="str">
        <f>_xll.BDP(C215,$D$7)</f>
        <v>EUR</v>
      </c>
      <c r="E215" s="43" t="s">
        <v>853</v>
      </c>
      <c r="F215" s="66">
        <f>_xll.BDP(C215,$F$7)</f>
        <v>27.26</v>
      </c>
      <c r="G215" s="66">
        <f>_xll.BDP(C215,$G$7)</f>
        <v>27.7</v>
      </c>
      <c r="H215" s="67">
        <f>IF(OR(G215="#N/A N/A",F215="#N/A N/A"),0,  G215 - F215)</f>
        <v>0.43999999999999773</v>
      </c>
      <c r="I215" s="75">
        <f>IF(OR(F215=0,F215="#N/A N/A"),0,H215 / F215*100)</f>
        <v>1.614086573734401</v>
      </c>
      <c r="J215" s="25">
        <v>0</v>
      </c>
      <c r="K215" s="48" t="str">
        <f>CONCATENATE(C791,D215, " Curncy")</f>
        <v>EUREUR Curncy</v>
      </c>
      <c r="L215" s="48">
        <f>IF(D215 = C791,1,_xll.BDP(K215,$L$7))</f>
        <v>1</v>
      </c>
      <c r="M215" s="68">
        <f>IF(D215 = C791,1,_xll.BDP(K215,$M$7)*L215)</f>
        <v>1</v>
      </c>
      <c r="N215" s="69">
        <f>H215*J215*T215/M215</f>
        <v>0</v>
      </c>
      <c r="O215" s="78">
        <f>N215 / Y791</f>
        <v>0</v>
      </c>
      <c r="P215" s="69">
        <f>G215*J215*T215/M215</f>
        <v>0</v>
      </c>
      <c r="Q215" s="10">
        <f>P215 / Y791*100</f>
        <v>0</v>
      </c>
      <c r="R215" s="81">
        <f>IF(Q215&lt;0,Q215,0)</f>
        <v>0</v>
      </c>
      <c r="S215" s="152">
        <f>IF(Q215&gt;0,Q215,0)</f>
        <v>0</v>
      </c>
      <c r="T215" s="33">
        <f>IF(EXACT(D215,UPPER(D215)),1,0.01)/V215</f>
        <v>1</v>
      </c>
      <c r="U215" s="43">
        <v>0</v>
      </c>
      <c r="V215" s="43">
        <v>1</v>
      </c>
      <c r="W215" s="143">
        <f>IF(AND(Q215&lt;0,O215&gt;0),O215,0)</f>
        <v>0</v>
      </c>
      <c r="X215" s="143">
        <f>IF(AND(Q215&gt;0,O215&gt;0),O215,0)</f>
        <v>0</v>
      </c>
      <c r="Y215" s="194"/>
      <c r="Z215" s="176">
        <f>_xll.BDH(C215,$Z$7,$D$1,$D$1)</f>
        <v>27.2</v>
      </c>
      <c r="AA215" s="174">
        <f>IF(OR(F215="#N/A N/A",Z215="#N/A N/A"),0,  F215 - Z215)</f>
        <v>6.0000000000002274E-2</v>
      </c>
      <c r="AB215" s="162">
        <f>IF(OR(Z215=0,Z215="#N/A N/A"),0,AA215 / Z215*100)</f>
        <v>0.22058823529412602</v>
      </c>
      <c r="AC215" s="161">
        <v>0</v>
      </c>
      <c r="AD215" s="163">
        <f>IF(D215 = C791,1,_xll.BDP(K215,$AD$7)*L215)</f>
        <v>1</v>
      </c>
      <c r="AE215" s="186">
        <f>AA215*AC215*T215/AD215 / AF791</f>
        <v>0</v>
      </c>
      <c r="AF215" s="197"/>
      <c r="AG215" s="188"/>
      <c r="AH215" s="170"/>
    </row>
    <row r="216" spans="1:34" s="43" customFormat="1" x14ac:dyDescent="0.2">
      <c r="B216" s="48">
        <v>25371</v>
      </c>
      <c r="C216" s="140" t="s">
        <v>179</v>
      </c>
      <c r="D216" s="43" t="str">
        <f>_xll.BDP(C216,$D$7)</f>
        <v>EUR</v>
      </c>
      <c r="E216" s="43" t="s">
        <v>427</v>
      </c>
      <c r="F216" s="66">
        <f>_xll.BDP(C216,$F$7)</f>
        <v>32.56</v>
      </c>
      <c r="G216" s="66">
        <f>_xll.BDP(C216,$G$7)</f>
        <v>32.799999999999997</v>
      </c>
      <c r="H216" s="67">
        <f>IF(OR(G216="#N/A N/A",F216="#N/A N/A"),0,  G216 - F216)</f>
        <v>0.23999999999999488</v>
      </c>
      <c r="I216" s="75">
        <f>IF(OR(F216=0,F216="#N/A N/A"),0,H216 / F216*100)</f>
        <v>0.73710073710072133</v>
      </c>
      <c r="J216" s="25">
        <v>45719</v>
      </c>
      <c r="K216" s="48" t="str">
        <f>CONCATENATE(C791,D216, " Curncy")</f>
        <v>EUREUR Curncy</v>
      </c>
      <c r="L216" s="48">
        <f>IF(D216 = C791,1,_xll.BDP(K216,$L$7))</f>
        <v>1</v>
      </c>
      <c r="M216" s="68">
        <f>IF(D216 = C791,1,_xll.BDP(K216,$M$7)*L216)</f>
        <v>1</v>
      </c>
      <c r="N216" s="69">
        <f>H216*J216*T216/M216</f>
        <v>10972.559999999767</v>
      </c>
      <c r="O216" s="78">
        <f>N216 / Y791</f>
        <v>6.5218847167335602E-5</v>
      </c>
      <c r="P216" s="69">
        <f>G216*J216*T216/M216</f>
        <v>1499583.2</v>
      </c>
      <c r="Q216" s="10">
        <f>P216 / Y791*100</f>
        <v>0.89132424462027227</v>
      </c>
      <c r="R216" s="81">
        <f>IF(Q216&lt;0,Q216,0)</f>
        <v>0</v>
      </c>
      <c r="S216" s="152">
        <f>IF(Q216&gt;0,Q216,0)</f>
        <v>0.89132424462027227</v>
      </c>
      <c r="T216" s="33">
        <f>IF(EXACT(D216,UPPER(D216)),1,0.01)/V216</f>
        <v>1</v>
      </c>
      <c r="U216" s="43">
        <v>0</v>
      </c>
      <c r="V216" s="43">
        <v>1</v>
      </c>
      <c r="W216" s="143">
        <f>IF(AND(Q216&lt;0,O216&gt;0),O216,0)</f>
        <v>0</v>
      </c>
      <c r="X216" s="143">
        <f>IF(AND(Q216&gt;0,O216&gt;0),O216,0)</f>
        <v>6.5218847167335602E-5</v>
      </c>
      <c r="Y216" s="194"/>
      <c r="Z216" s="176">
        <f>_xll.BDH(C216,$Z$7,$D$1,$D$1)</f>
        <v>33</v>
      </c>
      <c r="AA216" s="174">
        <f>IF(OR(F216="#N/A N/A",Z216="#N/A N/A"),0,  F216 - Z216)</f>
        <v>-0.43999999999999773</v>
      </c>
      <c r="AB216" s="162">
        <f>IF(OR(Z216=0,Z216="#N/A N/A"),0,AA216 / Z216*100)</f>
        <v>-1.3333333333333264</v>
      </c>
      <c r="AC216" s="161">
        <v>45719</v>
      </c>
      <c r="AD216" s="163">
        <f>IF(D216 = C791,1,_xll.BDP(K216,$AD$7)*L216)</f>
        <v>1</v>
      </c>
      <c r="AE216" s="186">
        <f>AA216*AC216*T216/AD216 / AF791</f>
        <v>-1.1822852870853318E-4</v>
      </c>
      <c r="AF216" s="197"/>
      <c r="AG216" s="188"/>
      <c r="AH216" s="170"/>
    </row>
    <row r="217" spans="1:34" s="43" customFormat="1" ht="12" customHeight="1" x14ac:dyDescent="0.2">
      <c r="B217" s="48">
        <v>3020</v>
      </c>
      <c r="C217" s="140" t="s">
        <v>813</v>
      </c>
      <c r="D217" s="43" t="str">
        <f>_xll.BDP(C217,$D$7)</f>
        <v>EUR</v>
      </c>
      <c r="E217" s="43" t="s">
        <v>846</v>
      </c>
      <c r="F217" s="66">
        <f>_xll.BDP(C217,$F$7)</f>
        <v>3.18</v>
      </c>
      <c r="G217" s="66">
        <f>_xll.BDP(C217,$G$7)</f>
        <v>3.153</v>
      </c>
      <c r="H217" s="67">
        <f>IF(OR(G217="#N/A N/A",F217="#N/A N/A"),0,  G217 - F217)</f>
        <v>-2.7000000000000135E-2</v>
      </c>
      <c r="I217" s="75">
        <f>IF(OR(F217=0,F217="#N/A N/A"),0,H217 / F217*100)</f>
        <v>-0.84905660377358905</v>
      </c>
      <c r="J217" s="25">
        <v>0</v>
      </c>
      <c r="K217" s="48" t="str">
        <f>CONCATENATE(C791,D217, " Curncy")</f>
        <v>EUREUR Curncy</v>
      </c>
      <c r="L217" s="48">
        <f>IF(D217 = C791,1,_xll.BDP(K217,$L$7))</f>
        <v>1</v>
      </c>
      <c r="M217" s="68">
        <f>IF(D217 = C791,1,_xll.BDP(K217,$M$7)*L217)</f>
        <v>1</v>
      </c>
      <c r="N217" s="69">
        <f>H217*J217*T217/M217</f>
        <v>0</v>
      </c>
      <c r="O217" s="78">
        <f>N217 / Y791</f>
        <v>0</v>
      </c>
      <c r="P217" s="69">
        <f>G217*J217*T217/M217</f>
        <v>0</v>
      </c>
      <c r="Q217" s="10">
        <f>P217 / Y791*100</f>
        <v>0</v>
      </c>
      <c r="R217" s="81">
        <f>IF(Q217&lt;0,Q217,0)</f>
        <v>0</v>
      </c>
      <c r="S217" s="152">
        <f>IF(Q217&gt;0,Q217,0)</f>
        <v>0</v>
      </c>
      <c r="T217" s="33">
        <f>IF(EXACT(D217,UPPER(D217)),1,0.01)/V217</f>
        <v>1</v>
      </c>
      <c r="U217" s="43">
        <v>0</v>
      </c>
      <c r="V217" s="43">
        <v>1</v>
      </c>
      <c r="W217" s="143">
        <f>IF(AND(Q217&lt;0,O217&gt;0),O217,0)</f>
        <v>0</v>
      </c>
      <c r="X217" s="143">
        <f>IF(AND(Q217&gt;0,O217&gt;0),O217,0)</f>
        <v>0</v>
      </c>
      <c r="Y217" s="194"/>
      <c r="Z217" s="176">
        <f>_xll.BDH(C217,$Z$7,$D$1,$D$1)</f>
        <v>3.18</v>
      </c>
      <c r="AA217" s="174">
        <f>IF(OR(F217="#N/A N/A",Z217="#N/A N/A"),0,  F217 - Z217)</f>
        <v>0</v>
      </c>
      <c r="AB217" s="162">
        <f>IF(OR(Z217=0,Z217="#N/A N/A"),0,AA217 / Z217*100)</f>
        <v>0</v>
      </c>
      <c r="AC217" s="161">
        <v>0</v>
      </c>
      <c r="AD217" s="163">
        <f>IF(D217 = C791,1,_xll.BDP(K217,$AD$7)*L217)</f>
        <v>1</v>
      </c>
      <c r="AE217" s="186">
        <f>AA217*AC217*T217/AD217 / AF791</f>
        <v>0</v>
      </c>
      <c r="AF217" s="197"/>
      <c r="AG217" s="188"/>
      <c r="AH217" s="170"/>
    </row>
    <row r="218" spans="1:34" s="43" customFormat="1" ht="12" customHeight="1" x14ac:dyDescent="0.2">
      <c r="B218" s="48">
        <v>22689</v>
      </c>
      <c r="C218" s="140" t="s">
        <v>814</v>
      </c>
      <c r="D218" s="43" t="str">
        <f>_xll.BDP(C218,$D$7)</f>
        <v>EUR</v>
      </c>
      <c r="E218" s="43" t="s">
        <v>847</v>
      </c>
      <c r="F218" s="66">
        <f>_xll.BDP(C218,$F$7)</f>
        <v>10.45</v>
      </c>
      <c r="G218" s="66">
        <f>_xll.BDP(C218,$G$7)</f>
        <v>10.5</v>
      </c>
      <c r="H218" s="67">
        <f>IF(OR(G218="#N/A N/A",F218="#N/A N/A"),0,  G218 - F218)</f>
        <v>5.0000000000000711E-2</v>
      </c>
      <c r="I218" s="75">
        <f>IF(OR(F218=0,F218="#N/A N/A"),0,H218 / F218*100)</f>
        <v>0.47846889952153793</v>
      </c>
      <c r="J218" s="25">
        <v>0</v>
      </c>
      <c r="K218" s="48" t="str">
        <f>CONCATENATE(C791,D218, " Curncy")</f>
        <v>EUREUR Curncy</v>
      </c>
      <c r="L218" s="48">
        <f>IF(D218 = C791,1,_xll.BDP(K218,$L$7))</f>
        <v>1</v>
      </c>
      <c r="M218" s="68">
        <f>IF(D218 = C791,1,_xll.BDP(K218,$M$7)*L218)</f>
        <v>1</v>
      </c>
      <c r="N218" s="69">
        <f>H218*J218*T218/M218</f>
        <v>0</v>
      </c>
      <c r="O218" s="78">
        <f>N218 / Y791</f>
        <v>0</v>
      </c>
      <c r="P218" s="69">
        <f>G218*J218*T218/M218</f>
        <v>0</v>
      </c>
      <c r="Q218" s="10">
        <f>P218 / Y791*100</f>
        <v>0</v>
      </c>
      <c r="R218" s="81">
        <f>IF(Q218&lt;0,Q218,0)</f>
        <v>0</v>
      </c>
      <c r="S218" s="152">
        <f>IF(Q218&gt;0,Q218,0)</f>
        <v>0</v>
      </c>
      <c r="T218" s="33">
        <f>IF(EXACT(D218,UPPER(D218)),1,0.01)/V218</f>
        <v>1</v>
      </c>
      <c r="U218" s="43">
        <v>0</v>
      </c>
      <c r="V218" s="43">
        <v>1</v>
      </c>
      <c r="W218" s="143">
        <f>IF(AND(Q218&lt;0,O218&gt;0),O218,0)</f>
        <v>0</v>
      </c>
      <c r="X218" s="143">
        <f>IF(AND(Q218&gt;0,O218&gt;0),O218,0)</f>
        <v>0</v>
      </c>
      <c r="Y218" s="194"/>
      <c r="Z218" s="176">
        <f>_xll.BDH(C218,$Z$7,$D$1,$D$1)</f>
        <v>10.51</v>
      </c>
      <c r="AA218" s="174">
        <f>IF(OR(F218="#N/A N/A",Z218="#N/A N/A"),0,  F218 - Z218)</f>
        <v>-6.0000000000000497E-2</v>
      </c>
      <c r="AB218" s="162">
        <f>IF(OR(Z218=0,Z218="#N/A N/A"),0,AA218 / Z218*100)</f>
        <v>-0.57088487155090872</v>
      </c>
      <c r="AC218" s="161">
        <v>0</v>
      </c>
      <c r="AD218" s="163">
        <f>IF(D218 = C791,1,_xll.BDP(K218,$AD$7)*L218)</f>
        <v>1</v>
      </c>
      <c r="AE218" s="186">
        <f>AA218*AC218*T218/AD218 / AF791</f>
        <v>0</v>
      </c>
      <c r="AF218" s="197"/>
      <c r="AG218" s="188"/>
      <c r="AH218" s="170"/>
    </row>
    <row r="219" spans="1:34" s="43" customFormat="1" ht="12" customHeight="1" x14ac:dyDescent="0.2">
      <c r="B219" s="48">
        <v>19435</v>
      </c>
      <c r="C219" s="140" t="s">
        <v>815</v>
      </c>
      <c r="D219" s="43" t="str">
        <f>_xll.BDP(C219,$D$7)</f>
        <v>EUR</v>
      </c>
      <c r="E219" s="43" t="s">
        <v>848</v>
      </c>
      <c r="F219" s="66">
        <f>_xll.BDP(C219,$F$7)</f>
        <v>10.85</v>
      </c>
      <c r="G219" s="66">
        <f>_xll.BDP(C219,$G$7)</f>
        <v>11.03</v>
      </c>
      <c r="H219" s="67">
        <f>IF(OR(G219="#N/A N/A",F219="#N/A N/A"),0,  G219 - F219)</f>
        <v>0.17999999999999972</v>
      </c>
      <c r="I219" s="75">
        <f>IF(OR(F219=0,F219="#N/A N/A"),0,H219 / F219*100)</f>
        <v>1.6589861751152049</v>
      </c>
      <c r="J219" s="25">
        <v>0</v>
      </c>
      <c r="K219" s="48" t="str">
        <f>CONCATENATE(C791,D219, " Curncy")</f>
        <v>EUREUR Curncy</v>
      </c>
      <c r="L219" s="48">
        <f>IF(D219 = C791,1,_xll.BDP(K219,$L$7))</f>
        <v>1</v>
      </c>
      <c r="M219" s="68">
        <f>IF(D219 = C791,1,_xll.BDP(K219,$M$7)*L219)</f>
        <v>1</v>
      </c>
      <c r="N219" s="69">
        <f>H219*J219*T219/M219</f>
        <v>0</v>
      </c>
      <c r="O219" s="78">
        <f>N219 / Y791</f>
        <v>0</v>
      </c>
      <c r="P219" s="69">
        <f>G219*J219*T219/M219</f>
        <v>0</v>
      </c>
      <c r="Q219" s="10">
        <f>P219 / Y791*100</f>
        <v>0</v>
      </c>
      <c r="R219" s="81">
        <f>IF(Q219&lt;0,Q219,0)</f>
        <v>0</v>
      </c>
      <c r="S219" s="152">
        <f>IF(Q219&gt;0,Q219,0)</f>
        <v>0</v>
      </c>
      <c r="T219" s="33">
        <f>IF(EXACT(D219,UPPER(D219)),1,0.01)/V219</f>
        <v>1</v>
      </c>
      <c r="U219" s="43">
        <v>0</v>
      </c>
      <c r="V219" s="43">
        <v>1</v>
      </c>
      <c r="W219" s="143">
        <f>IF(AND(Q219&lt;0,O219&gt;0),O219,0)</f>
        <v>0</v>
      </c>
      <c r="X219" s="143">
        <f>IF(AND(Q219&gt;0,O219&gt;0),O219,0)</f>
        <v>0</v>
      </c>
      <c r="Y219" s="194"/>
      <c r="Z219" s="176">
        <f>_xll.BDH(C219,$Z$7,$D$1,$D$1)</f>
        <v>10.865</v>
      </c>
      <c r="AA219" s="174">
        <f>IF(OR(F219="#N/A N/A",Z219="#N/A N/A"),0,  F219 - Z219)</f>
        <v>-1.5000000000000568E-2</v>
      </c>
      <c r="AB219" s="162">
        <f>IF(OR(Z219=0,Z219="#N/A N/A"),0,AA219 / Z219*100)</f>
        <v>-0.13805798435343367</v>
      </c>
      <c r="AC219" s="161">
        <v>0</v>
      </c>
      <c r="AD219" s="163">
        <f>IF(D219 = C791,1,_xll.BDP(K219,$AD$7)*L219)</f>
        <v>1</v>
      </c>
      <c r="AE219" s="186">
        <f>AA219*AC219*T219/AD219 / AF791</f>
        <v>0</v>
      </c>
      <c r="AF219" s="197"/>
      <c r="AG219" s="188"/>
      <c r="AH219" s="170"/>
    </row>
    <row r="220" spans="1:34" s="43" customFormat="1" ht="12" customHeight="1" x14ac:dyDescent="0.2">
      <c r="B220" s="48">
        <v>76</v>
      </c>
      <c r="C220" s="140" t="s">
        <v>816</v>
      </c>
      <c r="D220" s="43" t="str">
        <f>_xll.BDP(C220,$D$7)</f>
        <v>EUR</v>
      </c>
      <c r="E220" s="43" t="s">
        <v>849</v>
      </c>
      <c r="F220" s="66">
        <f>_xll.BDP(C220,$F$7)</f>
        <v>7.26</v>
      </c>
      <c r="G220" s="66">
        <f>_xll.BDP(C220,$G$7)</f>
        <v>7.33</v>
      </c>
      <c r="H220" s="67">
        <f>IF(OR(G220="#N/A N/A",F220="#N/A N/A"),0,  G220 - F220)</f>
        <v>7.0000000000000284E-2</v>
      </c>
      <c r="I220" s="75">
        <f>IF(OR(F220=0,F220="#N/A N/A"),0,H220 / F220*100)</f>
        <v>0.96418732782369543</v>
      </c>
      <c r="J220" s="25">
        <v>0</v>
      </c>
      <c r="K220" s="48" t="str">
        <f>CONCATENATE(C791,D220, " Curncy")</f>
        <v>EUREUR Curncy</v>
      </c>
      <c r="L220" s="48">
        <f>IF(D220 = C791,1,_xll.BDP(K220,$L$7))</f>
        <v>1</v>
      </c>
      <c r="M220" s="68">
        <f>IF(D220 = C791,1,_xll.BDP(K220,$M$7)*L220)</f>
        <v>1</v>
      </c>
      <c r="N220" s="69">
        <f>H220*J220*T220/M220</f>
        <v>0</v>
      </c>
      <c r="O220" s="78">
        <f>N220 / Y791</f>
        <v>0</v>
      </c>
      <c r="P220" s="69">
        <f>G220*J220*T220/M220</f>
        <v>0</v>
      </c>
      <c r="Q220" s="10">
        <f>P220 / Y791*100</f>
        <v>0</v>
      </c>
      <c r="R220" s="81">
        <f>IF(Q220&lt;0,Q220,0)</f>
        <v>0</v>
      </c>
      <c r="S220" s="152">
        <f>IF(Q220&gt;0,Q220,0)</f>
        <v>0</v>
      </c>
      <c r="T220" s="33">
        <f>IF(EXACT(D220,UPPER(D220)),1,0.01)/V220</f>
        <v>1</v>
      </c>
      <c r="U220" s="43">
        <v>0</v>
      </c>
      <c r="V220" s="43">
        <v>1</v>
      </c>
      <c r="W220" s="143">
        <f>IF(AND(Q220&lt;0,O220&gt;0),O220,0)</f>
        <v>0</v>
      </c>
      <c r="X220" s="143">
        <f>IF(AND(Q220&gt;0,O220&gt;0),O220,0)</f>
        <v>0</v>
      </c>
      <c r="Y220" s="194"/>
      <c r="Z220" s="176">
        <f>_xll.BDH(C220,$Z$7,$D$1,$D$1)</f>
        <v>7.28</v>
      </c>
      <c r="AA220" s="174">
        <f>IF(OR(F220="#N/A N/A",Z220="#N/A N/A"),0,  F220 - Z220)</f>
        <v>-2.0000000000000462E-2</v>
      </c>
      <c r="AB220" s="162">
        <f>IF(OR(Z220=0,Z220="#N/A N/A"),0,AA220 / Z220*100)</f>
        <v>-0.27472527472528108</v>
      </c>
      <c r="AC220" s="161">
        <v>0</v>
      </c>
      <c r="AD220" s="163">
        <f>IF(D220 = C791,1,_xll.BDP(K220,$AD$7)*L220)</f>
        <v>1</v>
      </c>
      <c r="AE220" s="186">
        <f>AA220*AC220*T220/AD220 / AF791</f>
        <v>0</v>
      </c>
      <c r="AF220" s="197"/>
      <c r="AG220" s="188"/>
      <c r="AH220" s="170"/>
    </row>
    <row r="221" spans="1:34" s="43" customFormat="1" ht="12" customHeight="1" x14ac:dyDescent="0.2">
      <c r="B221" s="48">
        <v>4034</v>
      </c>
      <c r="C221" s="140" t="s">
        <v>817</v>
      </c>
      <c r="D221" s="43" t="str">
        <f>_xll.BDP(C221,$D$7)</f>
        <v>EUR</v>
      </c>
      <c r="E221" s="43" t="s">
        <v>850</v>
      </c>
      <c r="F221" s="66">
        <f>_xll.BDP(C221,$F$7)</f>
        <v>4.7770000000000001</v>
      </c>
      <c r="G221" s="66">
        <f>_xll.BDP(C221,$G$7)</f>
        <v>4.8360000000000003</v>
      </c>
      <c r="H221" s="67">
        <f>IF(OR(G221="#N/A N/A",F221="#N/A N/A"),0,  G221 - F221)</f>
        <v>5.9000000000000163E-2</v>
      </c>
      <c r="I221" s="75">
        <f>IF(OR(F221=0,F221="#N/A N/A"),0,H221 / F221*100)</f>
        <v>1.2350847812434615</v>
      </c>
      <c r="J221" s="25">
        <v>0</v>
      </c>
      <c r="K221" s="48" t="str">
        <f>CONCATENATE(C791,D221, " Curncy")</f>
        <v>EUREUR Curncy</v>
      </c>
      <c r="L221" s="48">
        <f>IF(D221 = C791,1,_xll.BDP(K221,$L$7))</f>
        <v>1</v>
      </c>
      <c r="M221" s="68">
        <f>IF(D221 = C791,1,_xll.BDP(K221,$M$7)*L221)</f>
        <v>1</v>
      </c>
      <c r="N221" s="69">
        <f>H221*J221*T221/M221</f>
        <v>0</v>
      </c>
      <c r="O221" s="78">
        <f>N221 / Y791</f>
        <v>0</v>
      </c>
      <c r="P221" s="69">
        <f>G221*J221*T221/M221</f>
        <v>0</v>
      </c>
      <c r="Q221" s="10">
        <f>P221 / Y791*100</f>
        <v>0</v>
      </c>
      <c r="R221" s="81">
        <f>IF(Q221&lt;0,Q221,0)</f>
        <v>0</v>
      </c>
      <c r="S221" s="152">
        <f>IF(Q221&gt;0,Q221,0)</f>
        <v>0</v>
      </c>
      <c r="T221" s="33">
        <f>IF(EXACT(D221,UPPER(D221)),1,0.01)/V221</f>
        <v>1</v>
      </c>
      <c r="U221" s="43">
        <v>0</v>
      </c>
      <c r="V221" s="43">
        <v>1</v>
      </c>
      <c r="W221" s="143">
        <f>IF(AND(Q221&lt;0,O221&gt;0),O221,0)</f>
        <v>0</v>
      </c>
      <c r="X221" s="143">
        <f>IF(AND(Q221&gt;0,O221&gt;0),O221,0)</f>
        <v>0</v>
      </c>
      <c r="Y221" s="194"/>
      <c r="Z221" s="176">
        <f>_xll.BDH(C221,$Z$7,$D$1,$D$1)</f>
        <v>4.7290000000000001</v>
      </c>
      <c r="AA221" s="174">
        <f>IF(OR(F221="#N/A N/A",Z221="#N/A N/A"),0,  F221 - Z221)</f>
        <v>4.8000000000000043E-2</v>
      </c>
      <c r="AB221" s="162">
        <f>IF(OR(Z221=0,Z221="#N/A N/A"),0,AA221 / Z221*100)</f>
        <v>1.0150137449777976</v>
      </c>
      <c r="AC221" s="161">
        <v>0</v>
      </c>
      <c r="AD221" s="163">
        <f>IF(D221 = C791,1,_xll.BDP(K221,$AD$7)*L221)</f>
        <v>1</v>
      </c>
      <c r="AE221" s="186">
        <f>AA221*AC221*T221/AD221 / AF791</f>
        <v>0</v>
      </c>
      <c r="AF221" s="197"/>
      <c r="AG221" s="188"/>
      <c r="AH221" s="170"/>
    </row>
    <row r="222" spans="1:34" s="43" customFormat="1" ht="12" customHeight="1" x14ac:dyDescent="0.2">
      <c r="B222" s="48">
        <v>96</v>
      </c>
      <c r="C222" s="140" t="s">
        <v>818</v>
      </c>
      <c r="D222" s="43" t="str">
        <f>_xll.BDP(C222,$D$7)</f>
        <v>EUR</v>
      </c>
      <c r="E222" s="43" t="s">
        <v>851</v>
      </c>
      <c r="F222" s="66">
        <f>_xll.BDP(C222,$F$7)</f>
        <v>13.513999999999999</v>
      </c>
      <c r="G222" s="66">
        <f>_xll.BDP(C222,$G$7)</f>
        <v>13.586</v>
      </c>
      <c r="H222" s="67">
        <f>IF(OR(G222="#N/A N/A",F222="#N/A N/A"),0,  G222 - F222)</f>
        <v>7.2000000000000952E-2</v>
      </c>
      <c r="I222" s="75">
        <f>IF(OR(F222=0,F222="#N/A N/A"),0,H222 / F222*100)</f>
        <v>0.53278081989049098</v>
      </c>
      <c r="J222" s="25">
        <v>0</v>
      </c>
      <c r="K222" s="48" t="str">
        <f>CONCATENATE(C791,D222, " Curncy")</f>
        <v>EUREUR Curncy</v>
      </c>
      <c r="L222" s="48">
        <f>IF(D222 = C791,1,_xll.BDP(K222,$L$7))</f>
        <v>1</v>
      </c>
      <c r="M222" s="68">
        <f>IF(D222 = C791,1,_xll.BDP(K222,$M$7)*L222)</f>
        <v>1</v>
      </c>
      <c r="N222" s="69">
        <f>H222*J222*T222/M222</f>
        <v>0</v>
      </c>
      <c r="O222" s="78">
        <f>N222 / Y791</f>
        <v>0</v>
      </c>
      <c r="P222" s="69">
        <f>G222*J222*T222/M222</f>
        <v>0</v>
      </c>
      <c r="Q222" s="10">
        <f>P222 / Y791*100</f>
        <v>0</v>
      </c>
      <c r="R222" s="81">
        <f>IF(Q222&lt;0,Q222,0)</f>
        <v>0</v>
      </c>
      <c r="S222" s="152">
        <f>IF(Q222&gt;0,Q222,0)</f>
        <v>0</v>
      </c>
      <c r="T222" s="33">
        <f>IF(EXACT(D222,UPPER(D222)),1,0.01)/V222</f>
        <v>1</v>
      </c>
      <c r="U222" s="43">
        <v>0</v>
      </c>
      <c r="V222" s="43">
        <v>1</v>
      </c>
      <c r="W222" s="143">
        <f>IF(AND(Q222&lt;0,O222&gt;0),O222,0)</f>
        <v>0</v>
      </c>
      <c r="X222" s="143">
        <f>IF(AND(Q222&gt;0,O222&gt;0),O222,0)</f>
        <v>0</v>
      </c>
      <c r="Y222" s="194"/>
      <c r="Z222" s="176">
        <f>_xll.BDH(C222,$Z$7,$D$1,$D$1)</f>
        <v>13.33</v>
      </c>
      <c r="AA222" s="174">
        <f>IF(OR(F222="#N/A N/A",Z222="#N/A N/A"),0,  F222 - Z222)</f>
        <v>0.18399999999999928</v>
      </c>
      <c r="AB222" s="162">
        <f>IF(OR(Z222=0,Z222="#N/A N/A"),0,AA222 / Z222*100)</f>
        <v>1.3803450862715625</v>
      </c>
      <c r="AC222" s="161">
        <v>0</v>
      </c>
      <c r="AD222" s="163">
        <f>IF(D222 = C791,1,_xll.BDP(K222,$AD$7)*L222)</f>
        <v>1</v>
      </c>
      <c r="AE222" s="186">
        <f>AA222*AC222*T222/AD222 / AF791</f>
        <v>0</v>
      </c>
      <c r="AF222" s="197"/>
      <c r="AG222" s="188"/>
      <c r="AH222" s="170"/>
    </row>
    <row r="223" spans="1:34" s="43" customFormat="1" x14ac:dyDescent="0.2">
      <c r="B223" s="48">
        <v>20770</v>
      </c>
      <c r="C223" s="140" t="s">
        <v>178</v>
      </c>
      <c r="D223" s="43" t="str">
        <f>_xll.BDP(C223,$D$7)</f>
        <v>EUR</v>
      </c>
      <c r="E223" s="43" t="s">
        <v>426</v>
      </c>
      <c r="F223" s="66">
        <f>_xll.BDP(C223,$F$7)</f>
        <v>17.254000000000001</v>
      </c>
      <c r="G223" s="66">
        <f>_xll.BDP(C223,$G$7)</f>
        <v>17.193999999999999</v>
      </c>
      <c r="H223" s="67">
        <f>IF(OR(G223="#N/A N/A",F223="#N/A N/A"),0,  G223 - F223)</f>
        <v>-6.0000000000002274E-2</v>
      </c>
      <c r="I223" s="75">
        <f>IF(OR(F223=0,F223="#N/A N/A"),0,H223 / F223*100)</f>
        <v>-0.34774545033037135</v>
      </c>
      <c r="J223" s="25">
        <v>-131000</v>
      </c>
      <c r="K223" s="48" t="str">
        <f>CONCATENATE(C791,D223, " Curncy")</f>
        <v>EUREUR Curncy</v>
      </c>
      <c r="L223" s="48">
        <f>IF(D223 = C791,1,_xll.BDP(K223,$L$7))</f>
        <v>1</v>
      </c>
      <c r="M223" s="68">
        <f>IF(D223 = C791,1,_xll.BDP(K223,$M$7)*L223)</f>
        <v>1</v>
      </c>
      <c r="N223" s="69">
        <f>H223*J223*T223/M223</f>
        <v>7860.0000000002983</v>
      </c>
      <c r="O223" s="78">
        <f>N223 / Y791</f>
        <v>4.6718371896374978E-5</v>
      </c>
      <c r="P223" s="69">
        <f>G223*J223*T223/M223</f>
        <v>-2252414</v>
      </c>
      <c r="Q223" s="10">
        <f>P223 / Y791*100</f>
        <v>-1.3387928106437348</v>
      </c>
      <c r="R223" s="81">
        <f>IF(Q223&lt;0,Q223,0)</f>
        <v>-1.3387928106437348</v>
      </c>
      <c r="S223" s="152">
        <f>IF(Q223&gt;0,Q223,0)</f>
        <v>0</v>
      </c>
      <c r="T223" s="33">
        <f>IF(EXACT(D223,UPPER(D223)),1,0.01)/V223</f>
        <v>1</v>
      </c>
      <c r="U223" s="43">
        <v>0</v>
      </c>
      <c r="V223" s="43">
        <v>1</v>
      </c>
      <c r="W223" s="143">
        <f>IF(AND(Q223&lt;0,O223&gt;0),O223,0)</f>
        <v>4.6718371896374978E-5</v>
      </c>
      <c r="X223" s="143">
        <f>IF(AND(Q223&gt;0,O223&gt;0),O223,0)</f>
        <v>0</v>
      </c>
      <c r="Y223" s="194"/>
      <c r="Z223" s="176">
        <f>_xll.BDH(C223,$Z$7,$D$1,$D$1)</f>
        <v>17.076000000000001</v>
      </c>
      <c r="AA223" s="174">
        <f>IF(OR(F223="#N/A N/A",Z223="#N/A N/A"),0,  F223 - Z223)</f>
        <v>0.17800000000000082</v>
      </c>
      <c r="AB223" s="162">
        <f>IF(OR(Z223=0,Z223="#N/A N/A"),0,AA223 / Z223*100)</f>
        <v>1.0423986882173859</v>
      </c>
      <c r="AC223" s="161">
        <v>-131000</v>
      </c>
      <c r="AD223" s="163">
        <f>IF(D223 = C791,1,_xll.BDP(K223,$AD$7)*L223)</f>
        <v>1</v>
      </c>
      <c r="AE223" s="186">
        <f>AA223*AC223*T223/AD223 / AF791</f>
        <v>-1.3704531199608695E-4</v>
      </c>
      <c r="AF223" s="197"/>
      <c r="AG223" s="188"/>
      <c r="AH223" s="170"/>
    </row>
    <row r="224" spans="1:34" s="43" customFormat="1" x14ac:dyDescent="0.2">
      <c r="B224" s="48">
        <v>26543</v>
      </c>
      <c r="C224" s="140" t="s">
        <v>177</v>
      </c>
      <c r="D224" s="43" t="str">
        <f>_xll.BDP(C224,$D$7)</f>
        <v>EUR</v>
      </c>
      <c r="E224" s="43" t="s">
        <v>425</v>
      </c>
      <c r="F224" s="66">
        <f>_xll.BDP(C224,$F$7)</f>
        <v>0.55000000000000004</v>
      </c>
      <c r="G224" s="66">
        <f>_xll.BDP(C224,$G$7)</f>
        <v>0.54700000000000004</v>
      </c>
      <c r="H224" s="67">
        <f>IF(OR(G224="#N/A N/A",F224="#N/A N/A"),0,  G224 - F224)</f>
        <v>-3.0000000000000027E-3</v>
      </c>
      <c r="I224" s="75">
        <f>IF(OR(F224=0,F224="#N/A N/A"),0,H224 / F224*100)</f>
        <v>-0.54545454545454597</v>
      </c>
      <c r="J224" s="25">
        <v>-23198</v>
      </c>
      <c r="K224" s="48" t="str">
        <f>CONCATENATE(C791,D224, " Curncy")</f>
        <v>EUREUR Curncy</v>
      </c>
      <c r="L224" s="48">
        <f>IF(D224 = C791,1,_xll.BDP(K224,$L$7))</f>
        <v>1</v>
      </c>
      <c r="M224" s="68">
        <f>IF(D224 = C791,1,_xll.BDP(K224,$M$7)*L224)</f>
        <v>1</v>
      </c>
      <c r="N224" s="69">
        <f>H224*J224*T224/M224</f>
        <v>69.594000000000065</v>
      </c>
      <c r="O224" s="78">
        <f>N224 / Y791</f>
        <v>4.1365373711910941E-7</v>
      </c>
      <c r="P224" s="69">
        <f>G224*J224*T224/M224</f>
        <v>-12689.306</v>
      </c>
      <c r="Q224" s="10">
        <f>P224 / Y791*100</f>
        <v>-7.5422864734717545E-3</v>
      </c>
      <c r="R224" s="81">
        <f>IF(Q224&lt;0,Q224,0)</f>
        <v>-7.5422864734717545E-3</v>
      </c>
      <c r="S224" s="152">
        <f>IF(Q224&gt;0,Q224,0)</f>
        <v>0</v>
      </c>
      <c r="T224" s="33">
        <f>IF(EXACT(D224,UPPER(D224)),1,0.01)/V224</f>
        <v>1</v>
      </c>
      <c r="U224" s="43">
        <v>0</v>
      </c>
      <c r="V224" s="43">
        <v>1</v>
      </c>
      <c r="W224" s="143">
        <f>IF(AND(Q224&lt;0,O224&gt;0),O224,0)</f>
        <v>4.1365373711910941E-7</v>
      </c>
      <c r="X224" s="143">
        <f>IF(AND(Q224&gt;0,O224&gt;0),O224,0)</f>
        <v>0</v>
      </c>
      <c r="Y224" s="194"/>
      <c r="Z224" s="176">
        <f>_xll.BDH(C224,$Z$7,$D$1,$D$1)</f>
        <v>0.55000000000000004</v>
      </c>
      <c r="AA224" s="174">
        <f>IF(OR(F224="#N/A N/A",Z224="#N/A N/A"),0,  F224 - Z224)</f>
        <v>0</v>
      </c>
      <c r="AB224" s="162">
        <f>IF(OR(Z224=0,Z224="#N/A N/A"),0,AA224 / Z224*100)</f>
        <v>0</v>
      </c>
      <c r="AC224" s="161">
        <v>-23198</v>
      </c>
      <c r="AD224" s="163">
        <f>IF(D224 = C791,1,_xll.BDP(K224,$AD$7)*L224)</f>
        <v>1</v>
      </c>
      <c r="AE224" s="186">
        <f>AA224*AC224*T224/AD224 / AF791</f>
        <v>0</v>
      </c>
      <c r="AF224" s="197"/>
      <c r="AG224" s="188"/>
      <c r="AH224" s="170"/>
    </row>
    <row r="225" spans="1:34" s="43" customFormat="1" ht="12" customHeight="1" x14ac:dyDescent="0.2">
      <c r="B225" s="48">
        <v>2090</v>
      </c>
      <c r="C225" s="140" t="s">
        <v>821</v>
      </c>
      <c r="D225" s="43" t="str">
        <f>_xll.BDP(C225,$D$7)</f>
        <v>EUR</v>
      </c>
      <c r="E225" s="43" t="s">
        <v>854</v>
      </c>
      <c r="F225" s="66">
        <f>_xll.BDP(C225,$F$7)</f>
        <v>3.0255000000000001</v>
      </c>
      <c r="G225" s="66">
        <f>_xll.BDP(C225,$G$7)</f>
        <v>3.0369999999999999</v>
      </c>
      <c r="H225" s="67">
        <f>IF(OR(G225="#N/A N/A",F225="#N/A N/A"),0,  G225 - F225)</f>
        <v>1.1499999999999844E-2</v>
      </c>
      <c r="I225" s="75">
        <f>IF(OR(F225=0,F225="#N/A N/A"),0,H225 / F225*100)</f>
        <v>0.38010246240290341</v>
      </c>
      <c r="J225" s="25">
        <v>0</v>
      </c>
      <c r="K225" s="48" t="str">
        <f>CONCATENATE(C791,D225, " Curncy")</f>
        <v>EUREUR Curncy</v>
      </c>
      <c r="L225" s="48">
        <f>IF(D225 = C791,1,_xll.BDP(K225,$L$7))</f>
        <v>1</v>
      </c>
      <c r="M225" s="68">
        <f>IF(D225 = C791,1,_xll.BDP(K225,$M$7)*L225)</f>
        <v>1</v>
      </c>
      <c r="N225" s="69">
        <f>H225*J225*T225/M225</f>
        <v>0</v>
      </c>
      <c r="O225" s="78">
        <f>N225 / Y791</f>
        <v>0</v>
      </c>
      <c r="P225" s="69">
        <f>G225*J225*T225/M225</f>
        <v>0</v>
      </c>
      <c r="Q225" s="10">
        <f>P225 / Y791*100</f>
        <v>0</v>
      </c>
      <c r="R225" s="81">
        <f>IF(Q225&lt;0,Q225,0)</f>
        <v>0</v>
      </c>
      <c r="S225" s="152">
        <f>IF(Q225&gt;0,Q225,0)</f>
        <v>0</v>
      </c>
      <c r="T225" s="33">
        <f>IF(EXACT(D225,UPPER(D225)),1,0.01)/V225</f>
        <v>1</v>
      </c>
      <c r="U225" s="43">
        <v>0</v>
      </c>
      <c r="V225" s="43">
        <v>1</v>
      </c>
      <c r="W225" s="143">
        <f>IF(AND(Q225&lt;0,O225&gt;0),O225,0)</f>
        <v>0</v>
      </c>
      <c r="X225" s="143">
        <f>IF(AND(Q225&gt;0,O225&gt;0),O225,0)</f>
        <v>0</v>
      </c>
      <c r="Y225" s="194"/>
      <c r="Z225" s="176">
        <f>_xll.BDH(C225,$Z$7,$D$1,$D$1)</f>
        <v>2.9915000000000003</v>
      </c>
      <c r="AA225" s="174">
        <f>IF(OR(F225="#N/A N/A",Z225="#N/A N/A"),0,  F225 - Z225)</f>
        <v>3.3999999999999808E-2</v>
      </c>
      <c r="AB225" s="162">
        <f>IF(OR(Z225=0,Z225="#N/A N/A"),0,AA225 / Z225*100)</f>
        <v>1.1365535684439181</v>
      </c>
      <c r="AC225" s="161">
        <v>0</v>
      </c>
      <c r="AD225" s="163">
        <f>IF(D225 = C791,1,_xll.BDP(K225,$AD$7)*L225)</f>
        <v>1</v>
      </c>
      <c r="AE225" s="186">
        <f>AA225*AC225*T225/AD225 / AF791</f>
        <v>0</v>
      </c>
      <c r="AF225" s="197"/>
      <c r="AG225" s="188"/>
      <c r="AH225" s="170"/>
    </row>
    <row r="226" spans="1:34" s="43" customFormat="1" ht="12" customHeight="1" x14ac:dyDescent="0.2">
      <c r="B226" s="48">
        <v>3081</v>
      </c>
      <c r="C226" s="140" t="s">
        <v>822</v>
      </c>
      <c r="D226" s="43" t="str">
        <f>_xll.BDP(C226,$D$7)</f>
        <v>EUR</v>
      </c>
      <c r="E226" s="43" t="s">
        <v>855</v>
      </c>
      <c r="F226" s="66">
        <f>_xll.BDP(C226,$F$7)</f>
        <v>3.056</v>
      </c>
      <c r="G226" s="66">
        <f>_xll.BDP(C226,$G$7)</f>
        <v>3.367</v>
      </c>
      <c r="H226" s="67">
        <f>IF(OR(G226="#N/A N/A",F226="#N/A N/A"),0,  G226 - F226)</f>
        <v>0.31099999999999994</v>
      </c>
      <c r="I226" s="75">
        <f>IF(OR(F226=0,F226="#N/A N/A"),0,H226 / F226*100)</f>
        <v>10.176701570680628</v>
      </c>
      <c r="J226" s="25">
        <v>0</v>
      </c>
      <c r="K226" s="48" t="str">
        <f>CONCATENATE(C791,D226, " Curncy")</f>
        <v>EUREUR Curncy</v>
      </c>
      <c r="L226" s="48">
        <f>IF(D226 = C791,1,_xll.BDP(K226,$L$7))</f>
        <v>1</v>
      </c>
      <c r="M226" s="68">
        <f>IF(D226 = C791,1,_xll.BDP(K226,$M$7)*L226)</f>
        <v>1</v>
      </c>
      <c r="N226" s="69">
        <f>H226*J226*T226/M226</f>
        <v>0</v>
      </c>
      <c r="O226" s="78">
        <f>N226 / Y791</f>
        <v>0</v>
      </c>
      <c r="P226" s="69">
        <f>G226*J226*T226/M226</f>
        <v>0</v>
      </c>
      <c r="Q226" s="10">
        <f>P226 / Y791*100</f>
        <v>0</v>
      </c>
      <c r="R226" s="81">
        <f>IF(Q226&lt;0,Q226,0)</f>
        <v>0</v>
      </c>
      <c r="S226" s="152">
        <f>IF(Q226&gt;0,Q226,0)</f>
        <v>0</v>
      </c>
      <c r="T226" s="33">
        <f>IF(EXACT(D226,UPPER(D226)),1,0.01)/V226</f>
        <v>1</v>
      </c>
      <c r="U226" s="43">
        <v>0</v>
      </c>
      <c r="V226" s="43">
        <v>1</v>
      </c>
      <c r="W226" s="143">
        <f>IF(AND(Q226&lt;0,O226&gt;0),O226,0)</f>
        <v>0</v>
      </c>
      <c r="X226" s="143">
        <f>IF(AND(Q226&gt;0,O226&gt;0),O226,0)</f>
        <v>0</v>
      </c>
      <c r="Y226" s="194"/>
      <c r="Z226" s="176">
        <f>_xll.BDH(C226,$Z$7,$D$1,$D$1)</f>
        <v>3.044</v>
      </c>
      <c r="AA226" s="174">
        <f>IF(OR(F226="#N/A N/A",Z226="#N/A N/A"),0,  F226 - Z226)</f>
        <v>1.2000000000000011E-2</v>
      </c>
      <c r="AB226" s="162">
        <f>IF(OR(Z226=0,Z226="#N/A N/A"),0,AA226 / Z226*100)</f>
        <v>0.39421813403416589</v>
      </c>
      <c r="AC226" s="161">
        <v>0</v>
      </c>
      <c r="AD226" s="163">
        <f>IF(D226 = C791,1,_xll.BDP(K226,$AD$7)*L226)</f>
        <v>1</v>
      </c>
      <c r="AE226" s="186">
        <f>AA226*AC226*T226/AD226 / AF791</f>
        <v>0</v>
      </c>
      <c r="AF226" s="197"/>
      <c r="AG226" s="188"/>
      <c r="AH226" s="170"/>
    </row>
    <row r="227" spans="1:34" s="43" customFormat="1" ht="12" customHeight="1" x14ac:dyDescent="0.2">
      <c r="B227" s="48">
        <v>4315</v>
      </c>
      <c r="C227" s="140" t="s">
        <v>823</v>
      </c>
      <c r="D227" s="43" t="str">
        <f>_xll.BDP(C227,$D$7)</f>
        <v>EUR</v>
      </c>
      <c r="E227" s="43" t="s">
        <v>856</v>
      </c>
      <c r="F227" s="66">
        <f>_xll.BDP(C227,$F$7)</f>
        <v>3.4140000000000001</v>
      </c>
      <c r="G227" s="66">
        <f>_xll.BDP(C227,$G$7)</f>
        <v>3.4910000000000001</v>
      </c>
      <c r="H227" s="67">
        <f>IF(OR(G227="#N/A N/A",F227="#N/A N/A"),0,  G227 - F227)</f>
        <v>7.6999999999999957E-2</v>
      </c>
      <c r="I227" s="75">
        <f>IF(OR(F227=0,F227="#N/A N/A"),0,H227 / F227*100)</f>
        <v>2.2554188635032206</v>
      </c>
      <c r="J227" s="25">
        <v>0</v>
      </c>
      <c r="K227" s="48" t="str">
        <f>CONCATENATE(C791,D227, " Curncy")</f>
        <v>EUREUR Curncy</v>
      </c>
      <c r="L227" s="48">
        <f>IF(D227 = C791,1,_xll.BDP(K227,$L$7))</f>
        <v>1</v>
      </c>
      <c r="M227" s="68">
        <f>IF(D227 = C791,1,_xll.BDP(K227,$M$7)*L227)</f>
        <v>1</v>
      </c>
      <c r="N227" s="69">
        <f>H227*J227*T227/M227</f>
        <v>0</v>
      </c>
      <c r="O227" s="78">
        <f>N227 / Y791</f>
        <v>0</v>
      </c>
      <c r="P227" s="69">
        <f>G227*J227*T227/M227</f>
        <v>0</v>
      </c>
      <c r="Q227" s="10">
        <f>P227 / Y791*100</f>
        <v>0</v>
      </c>
      <c r="R227" s="81">
        <f>IF(Q227&lt;0,Q227,0)</f>
        <v>0</v>
      </c>
      <c r="S227" s="152">
        <f>IF(Q227&gt;0,Q227,0)</f>
        <v>0</v>
      </c>
      <c r="T227" s="33">
        <f>IF(EXACT(D227,UPPER(D227)),1,0.01)/V227</f>
        <v>1</v>
      </c>
      <c r="U227" s="43">
        <v>0</v>
      </c>
      <c r="V227" s="43">
        <v>1</v>
      </c>
      <c r="W227" s="143">
        <f>IF(AND(Q227&lt;0,O227&gt;0),O227,0)</f>
        <v>0</v>
      </c>
      <c r="X227" s="143">
        <f>IF(AND(Q227&gt;0,O227&gt;0),O227,0)</f>
        <v>0</v>
      </c>
      <c r="Y227" s="194"/>
      <c r="Z227" s="176">
        <f>_xll.BDH(C227,$Z$7,$D$1,$D$1)</f>
        <v>3.37</v>
      </c>
      <c r="AA227" s="174">
        <f>IF(OR(F227="#N/A N/A",Z227="#N/A N/A"),0,  F227 - Z227)</f>
        <v>4.4000000000000039E-2</v>
      </c>
      <c r="AB227" s="162">
        <f>IF(OR(Z227=0,Z227="#N/A N/A"),0,AA227 / Z227*100)</f>
        <v>1.3056379821958468</v>
      </c>
      <c r="AC227" s="161">
        <v>0</v>
      </c>
      <c r="AD227" s="163">
        <f>IF(D227 = C791,1,_xll.BDP(K227,$AD$7)*L227)</f>
        <v>1</v>
      </c>
      <c r="AE227" s="186">
        <f>AA227*AC227*T227/AD227 / AF791</f>
        <v>0</v>
      </c>
      <c r="AF227" s="197"/>
      <c r="AG227" s="188"/>
      <c r="AH227" s="170"/>
    </row>
    <row r="228" spans="1:34" s="43" customFormat="1" ht="12" customHeight="1" x14ac:dyDescent="0.2">
      <c r="B228" s="48">
        <v>4134</v>
      </c>
      <c r="C228" s="140" t="s">
        <v>824</v>
      </c>
      <c r="D228" s="43" t="str">
        <f>_xll.BDP(C228,$D$7)</f>
        <v>EUR</v>
      </c>
      <c r="E228" s="43" t="s">
        <v>857</v>
      </c>
      <c r="F228" s="66">
        <f>_xll.BDP(C228,$F$7)</f>
        <v>3.6720000000000002</v>
      </c>
      <c r="G228" s="66">
        <f>_xll.BDP(C228,$G$7)</f>
        <v>3.7050000000000001</v>
      </c>
      <c r="H228" s="67">
        <f>IF(OR(G228="#N/A N/A",F228="#N/A N/A"),0,  G228 - F228)</f>
        <v>3.2999999999999918E-2</v>
      </c>
      <c r="I228" s="75">
        <f>IF(OR(F228=0,F228="#N/A N/A"),0,H228 / F228*100)</f>
        <v>0.89869281045751404</v>
      </c>
      <c r="J228" s="25">
        <v>0</v>
      </c>
      <c r="K228" s="48" t="str">
        <f>CONCATENATE(C791,D228, " Curncy")</f>
        <v>EUREUR Curncy</v>
      </c>
      <c r="L228" s="48">
        <f>IF(D228 = C791,1,_xll.BDP(K228,$L$7))</f>
        <v>1</v>
      </c>
      <c r="M228" s="68">
        <f>IF(D228 = C791,1,_xll.BDP(K228,$M$7)*L228)</f>
        <v>1</v>
      </c>
      <c r="N228" s="69">
        <f>H228*J228*T228/M228</f>
        <v>0</v>
      </c>
      <c r="O228" s="78">
        <f>N228 / Y791</f>
        <v>0</v>
      </c>
      <c r="P228" s="69">
        <f>G228*J228*T228/M228</f>
        <v>0</v>
      </c>
      <c r="Q228" s="10">
        <f>P228 / Y791*100</f>
        <v>0</v>
      </c>
      <c r="R228" s="81">
        <f>IF(Q228&lt;0,Q228,0)</f>
        <v>0</v>
      </c>
      <c r="S228" s="152">
        <f>IF(Q228&gt;0,Q228,0)</f>
        <v>0</v>
      </c>
      <c r="T228" s="33">
        <f>IF(EXACT(D228,UPPER(D228)),1,0.01)/V228</f>
        <v>1</v>
      </c>
      <c r="U228" s="43">
        <v>0</v>
      </c>
      <c r="V228" s="43">
        <v>1</v>
      </c>
      <c r="W228" s="143">
        <f>IF(AND(Q228&lt;0,O228&gt;0),O228,0)</f>
        <v>0</v>
      </c>
      <c r="X228" s="143">
        <f>IF(AND(Q228&gt;0,O228&gt;0),O228,0)</f>
        <v>0</v>
      </c>
      <c r="Y228" s="194"/>
      <c r="Z228" s="176">
        <f>_xll.BDH(C228,$Z$7,$D$1,$D$1)</f>
        <v>3.6589999999999998</v>
      </c>
      <c r="AA228" s="174">
        <f>IF(OR(F228="#N/A N/A",Z228="#N/A N/A"),0,  F228 - Z228)</f>
        <v>1.3000000000000345E-2</v>
      </c>
      <c r="AB228" s="162">
        <f>IF(OR(Z228=0,Z228="#N/A N/A"),0,AA228 / Z228*100)</f>
        <v>0.35528833014485778</v>
      </c>
      <c r="AC228" s="161">
        <v>0</v>
      </c>
      <c r="AD228" s="163">
        <f>IF(D228 = C791,1,_xll.BDP(K228,$AD$7)*L228)</f>
        <v>1</v>
      </c>
      <c r="AE228" s="186">
        <f>AA228*AC228*T228/AD228 / AF791</f>
        <v>0</v>
      </c>
      <c r="AF228" s="197"/>
      <c r="AG228" s="188"/>
      <c r="AH228" s="170"/>
    </row>
    <row r="229" spans="1:34" s="43" customFormat="1" ht="12" customHeight="1" x14ac:dyDescent="0.2">
      <c r="B229" s="48">
        <v>933</v>
      </c>
      <c r="C229" s="140" t="s">
        <v>825</v>
      </c>
      <c r="D229" s="43" t="str">
        <f>_xll.BDP(C229,$D$7)</f>
        <v>EUR</v>
      </c>
      <c r="E229" s="43" t="s">
        <v>858</v>
      </c>
      <c r="F229" s="66">
        <f>_xll.BDP(C229,$F$7)</f>
        <v>0.78659999999999997</v>
      </c>
      <c r="G229" s="66">
        <f>_xll.BDP(C229,$G$7)</f>
        <v>0.84160000000000001</v>
      </c>
      <c r="H229" s="67">
        <f>IF(OR(G229="#N/A N/A",F229="#N/A N/A"),0,  G229 - F229)</f>
        <v>5.5000000000000049E-2</v>
      </c>
      <c r="I229" s="75">
        <f>IF(OR(F229=0,F229="#N/A N/A"),0,H229 / F229*100)</f>
        <v>6.9921179760996761</v>
      </c>
      <c r="J229" s="25">
        <v>0</v>
      </c>
      <c r="K229" s="48" t="str">
        <f>CONCATENATE(C791,D229, " Curncy")</f>
        <v>EUREUR Curncy</v>
      </c>
      <c r="L229" s="48">
        <f>IF(D229 = C791,1,_xll.BDP(K229,$L$7))</f>
        <v>1</v>
      </c>
      <c r="M229" s="68">
        <f>IF(D229 = C791,1,_xll.BDP(K229,$M$7)*L229)</f>
        <v>1</v>
      </c>
      <c r="N229" s="69">
        <f>H229*J229*T229/M229</f>
        <v>0</v>
      </c>
      <c r="O229" s="78">
        <f>N229 / Y791</f>
        <v>0</v>
      </c>
      <c r="P229" s="69">
        <f>G229*J229*T229/M229</f>
        <v>0</v>
      </c>
      <c r="Q229" s="10">
        <f>P229 / Y791*100</f>
        <v>0</v>
      </c>
      <c r="R229" s="81">
        <f>IF(Q229&lt;0,Q229,0)</f>
        <v>0</v>
      </c>
      <c r="S229" s="152">
        <f>IF(Q229&gt;0,Q229,0)</f>
        <v>0</v>
      </c>
      <c r="T229" s="33">
        <f>IF(EXACT(D229,UPPER(D229)),1,0.01)/V229</f>
        <v>1</v>
      </c>
      <c r="U229" s="43">
        <v>0</v>
      </c>
      <c r="V229" s="43">
        <v>1</v>
      </c>
      <c r="W229" s="143">
        <f>IF(AND(Q229&lt;0,O229&gt;0),O229,0)</f>
        <v>0</v>
      </c>
      <c r="X229" s="143">
        <f>IF(AND(Q229&gt;0,O229&gt;0),O229,0)</f>
        <v>0</v>
      </c>
      <c r="Y229" s="194"/>
      <c r="Z229" s="176">
        <f>_xll.BDH(C229,$Z$7,$D$1,$D$1)</f>
        <v>0.7722</v>
      </c>
      <c r="AA229" s="174">
        <f>IF(OR(F229="#N/A N/A",Z229="#N/A N/A"),0,  F229 - Z229)</f>
        <v>1.4399999999999968E-2</v>
      </c>
      <c r="AB229" s="162">
        <f>IF(OR(Z229=0,Z229="#N/A N/A"),0,AA229 / Z229*100)</f>
        <v>1.8648018648018607</v>
      </c>
      <c r="AC229" s="161">
        <v>0</v>
      </c>
      <c r="AD229" s="163">
        <f>IF(D229 = C791,1,_xll.BDP(K229,$AD$7)*L229)</f>
        <v>1</v>
      </c>
      <c r="AE229" s="186">
        <f>AA229*AC229*T229/AD229 / AF791</f>
        <v>0</v>
      </c>
      <c r="AF229" s="197"/>
      <c r="AG229" s="188"/>
      <c r="AH229" s="170"/>
    </row>
    <row r="230" spans="1:34" s="43" customFormat="1" ht="12" customHeight="1" x14ac:dyDescent="0.2">
      <c r="B230" s="48">
        <v>10517</v>
      </c>
      <c r="C230" s="140" t="s">
        <v>826</v>
      </c>
      <c r="D230" s="43" t="str">
        <f>_xll.BDP(C230,$D$7)</f>
        <v>EUR</v>
      </c>
      <c r="E230" s="43" t="s">
        <v>859</v>
      </c>
      <c r="F230" s="66">
        <f>_xll.BDP(C230,$F$7)</f>
        <v>60.4</v>
      </c>
      <c r="G230" s="66">
        <f>_xll.BDP(C230,$G$7)</f>
        <v>60.5</v>
      </c>
      <c r="H230" s="67">
        <f>IF(OR(G230="#N/A N/A",F230="#N/A N/A"),0,  G230 - F230)</f>
        <v>0.10000000000000142</v>
      </c>
      <c r="I230" s="75">
        <f>IF(OR(F230=0,F230="#N/A N/A"),0,H230 / F230*100)</f>
        <v>0.16556291390728714</v>
      </c>
      <c r="J230" s="25">
        <v>0</v>
      </c>
      <c r="K230" s="48" t="str">
        <f>CONCATENATE(C791,D230, " Curncy")</f>
        <v>EUREUR Curncy</v>
      </c>
      <c r="L230" s="48">
        <f>IF(D230 = C791,1,_xll.BDP(K230,$L$7))</f>
        <v>1</v>
      </c>
      <c r="M230" s="68">
        <f>IF(D230 = C791,1,_xll.BDP(K230,$M$7)*L230)</f>
        <v>1</v>
      </c>
      <c r="N230" s="69">
        <f>H230*J230*T230/M230</f>
        <v>0</v>
      </c>
      <c r="O230" s="78">
        <f>N230 / Y791</f>
        <v>0</v>
      </c>
      <c r="P230" s="69">
        <f>G230*J230*T230/M230</f>
        <v>0</v>
      </c>
      <c r="Q230" s="10">
        <f>P230 / Y791*100</f>
        <v>0</v>
      </c>
      <c r="R230" s="81">
        <f>IF(Q230&lt;0,Q230,0)</f>
        <v>0</v>
      </c>
      <c r="S230" s="152">
        <f>IF(Q230&gt;0,Q230,0)</f>
        <v>0</v>
      </c>
      <c r="T230" s="33">
        <f>IF(EXACT(D230,UPPER(D230)),1,0.01)/V230</f>
        <v>1</v>
      </c>
      <c r="U230" s="43">
        <v>0</v>
      </c>
      <c r="V230" s="43">
        <v>1</v>
      </c>
      <c r="W230" s="143">
        <f>IF(AND(Q230&lt;0,O230&gt;0),O230,0)</f>
        <v>0</v>
      </c>
      <c r="X230" s="143">
        <f>IF(AND(Q230&gt;0,O230&gt;0),O230,0)</f>
        <v>0</v>
      </c>
      <c r="Y230" s="194"/>
      <c r="Z230" s="176">
        <f>_xll.BDH(C230,$Z$7,$D$1,$D$1)</f>
        <v>60.4</v>
      </c>
      <c r="AA230" s="174">
        <f>IF(OR(F230="#N/A N/A",Z230="#N/A N/A"),0,  F230 - Z230)</f>
        <v>0</v>
      </c>
      <c r="AB230" s="162">
        <f>IF(OR(Z230=0,Z230="#N/A N/A"),0,AA230 / Z230*100)</f>
        <v>0</v>
      </c>
      <c r="AC230" s="161">
        <v>0</v>
      </c>
      <c r="AD230" s="163">
        <f>IF(D230 = C791,1,_xll.BDP(K230,$AD$7)*L230)</f>
        <v>1</v>
      </c>
      <c r="AE230" s="186">
        <f>AA230*AC230*T230/AD230 / AF791</f>
        <v>0</v>
      </c>
      <c r="AF230" s="197"/>
      <c r="AG230" s="188"/>
      <c r="AH230" s="170"/>
    </row>
    <row r="231" spans="1:34" s="43" customFormat="1" ht="12" customHeight="1" x14ac:dyDescent="0.2">
      <c r="B231" s="48">
        <v>1620</v>
      </c>
      <c r="C231" s="140" t="s">
        <v>828</v>
      </c>
      <c r="D231" s="43" t="str">
        <f>_xll.BDP(C231,$D$7)</f>
        <v>EUR</v>
      </c>
      <c r="E231" s="43" t="s">
        <v>861</v>
      </c>
      <c r="F231" s="66">
        <f>_xll.BDP(C231,$F$7)</f>
        <v>17.158000000000001</v>
      </c>
      <c r="G231" s="66">
        <f>_xll.BDP(C231,$G$7)</f>
        <v>17.135999999999999</v>
      </c>
      <c r="H231" s="67">
        <f>IF(OR(G231="#N/A N/A",F231="#N/A N/A"),0,  G231 - F231)</f>
        <v>-2.2000000000002018E-2</v>
      </c>
      <c r="I231" s="75">
        <f>IF(OR(F231=0,F231="#N/A N/A"),0,H231 / F231*100)</f>
        <v>-0.12822007226950702</v>
      </c>
      <c r="J231" s="25">
        <v>0</v>
      </c>
      <c r="K231" s="48" t="str">
        <f>CONCATENATE(C791,D231, " Curncy")</f>
        <v>EUREUR Curncy</v>
      </c>
      <c r="L231" s="48">
        <f>IF(D231 = C791,1,_xll.BDP(K231,$L$7))</f>
        <v>1</v>
      </c>
      <c r="M231" s="68">
        <f>IF(D231 = C791,1,_xll.BDP(K231,$M$7)*L231)</f>
        <v>1</v>
      </c>
      <c r="N231" s="69">
        <f>H231*J231*T231/M231</f>
        <v>0</v>
      </c>
      <c r="O231" s="78">
        <f>N231 / Y791</f>
        <v>0</v>
      </c>
      <c r="P231" s="69">
        <f>G231*J231*T231/M231</f>
        <v>0</v>
      </c>
      <c r="Q231" s="10">
        <f>P231 / Y791*100</f>
        <v>0</v>
      </c>
      <c r="R231" s="81">
        <f>IF(Q231&lt;0,Q231,0)</f>
        <v>0</v>
      </c>
      <c r="S231" s="152">
        <f>IF(Q231&gt;0,Q231,0)</f>
        <v>0</v>
      </c>
      <c r="T231" s="33">
        <f>IF(EXACT(D231,UPPER(D231)),1,0.01)/V231</f>
        <v>1</v>
      </c>
      <c r="U231" s="43">
        <v>0</v>
      </c>
      <c r="V231" s="43">
        <v>1</v>
      </c>
      <c r="W231" s="143">
        <f>IF(AND(Q231&lt;0,O231&gt;0),O231,0)</f>
        <v>0</v>
      </c>
      <c r="X231" s="143">
        <f>IF(AND(Q231&gt;0,O231&gt;0),O231,0)</f>
        <v>0</v>
      </c>
      <c r="Y231" s="194"/>
      <c r="Z231" s="176">
        <f>_xll.BDH(C231,$Z$7,$D$1,$D$1)</f>
        <v>16.876000000000001</v>
      </c>
      <c r="AA231" s="174">
        <f>IF(OR(F231="#N/A N/A",Z231="#N/A N/A"),0,  F231 - Z231)</f>
        <v>0.28200000000000003</v>
      </c>
      <c r="AB231" s="162">
        <f>IF(OR(Z231=0,Z231="#N/A N/A"),0,AA231 / Z231*100)</f>
        <v>1.6710120881725528</v>
      </c>
      <c r="AC231" s="161">
        <v>0</v>
      </c>
      <c r="AD231" s="163">
        <f>IF(D231 = C791,1,_xll.BDP(K231,$AD$7)*L231)</f>
        <v>1</v>
      </c>
      <c r="AE231" s="186">
        <f>AA231*AC231*T231/AD231 / AF791</f>
        <v>0</v>
      </c>
      <c r="AF231" s="197"/>
      <c r="AG231" s="188"/>
      <c r="AH231" s="170"/>
    </row>
    <row r="232" spans="1:34" s="43" customFormat="1" ht="12" customHeight="1" x14ac:dyDescent="0.2">
      <c r="B232" s="48">
        <v>7273</v>
      </c>
      <c r="C232" s="140" t="s">
        <v>827</v>
      </c>
      <c r="D232" s="43" t="str">
        <f>_xll.BDP(C232,$D$7)</f>
        <v>EUR</v>
      </c>
      <c r="E232" s="43" t="s">
        <v>860</v>
      </c>
      <c r="F232" s="66">
        <f>_xll.BDP(C232,$F$7)</f>
        <v>3.778</v>
      </c>
      <c r="G232" s="66">
        <f>_xll.BDP(C232,$G$7)</f>
        <v>3.8159999999999998</v>
      </c>
      <c r="H232" s="67">
        <f>IF(OR(G232="#N/A N/A",F232="#N/A N/A"),0,  G232 - F232)</f>
        <v>3.7999999999999812E-2</v>
      </c>
      <c r="I232" s="75">
        <f>IF(OR(F232=0,F232="#N/A N/A"),0,H232 / F232*100)</f>
        <v>1.0058231868713554</v>
      </c>
      <c r="J232" s="25">
        <v>0</v>
      </c>
      <c r="K232" s="48" t="str">
        <f>CONCATENATE(C791,D232, " Curncy")</f>
        <v>EUREUR Curncy</v>
      </c>
      <c r="L232" s="48">
        <f>IF(D232 = C791,1,_xll.BDP(K232,$L$7))</f>
        <v>1</v>
      </c>
      <c r="M232" s="68">
        <f>IF(D232 = C791,1,_xll.BDP(K232,$M$7)*L232)</f>
        <v>1</v>
      </c>
      <c r="N232" s="69">
        <f>H232*J232*T232/M232</f>
        <v>0</v>
      </c>
      <c r="O232" s="78">
        <f>N232 / Y791</f>
        <v>0</v>
      </c>
      <c r="P232" s="69">
        <f>G232*J232*T232/M232</f>
        <v>0</v>
      </c>
      <c r="Q232" s="10">
        <f>P232 / Y791*100</f>
        <v>0</v>
      </c>
      <c r="R232" s="81">
        <f>IF(Q232&lt;0,Q232,0)</f>
        <v>0</v>
      </c>
      <c r="S232" s="152">
        <f>IF(Q232&gt;0,Q232,0)</f>
        <v>0</v>
      </c>
      <c r="T232" s="33">
        <f>IF(EXACT(D232,UPPER(D232)),1,0.01)/V232</f>
        <v>1</v>
      </c>
      <c r="U232" s="43">
        <v>0</v>
      </c>
      <c r="V232" s="43">
        <v>1</v>
      </c>
      <c r="W232" s="143">
        <f>IF(AND(Q232&lt;0,O232&gt;0),O232,0)</f>
        <v>0</v>
      </c>
      <c r="X232" s="143">
        <f>IF(AND(Q232&gt;0,O232&gt;0),O232,0)</f>
        <v>0</v>
      </c>
      <c r="Y232" s="194"/>
      <c r="Z232" s="176">
        <f>_xll.BDH(C232,$Z$7,$D$1,$D$1)</f>
        <v>3.7240000000000002</v>
      </c>
      <c r="AA232" s="174">
        <f>IF(OR(F232="#N/A N/A",Z232="#N/A N/A"),0,  F232 - Z232)</f>
        <v>5.3999999999999826E-2</v>
      </c>
      <c r="AB232" s="162">
        <f>IF(OR(Z232=0,Z232="#N/A N/A"),0,AA232 / Z232*100)</f>
        <v>1.4500537056927987</v>
      </c>
      <c r="AC232" s="161">
        <v>0</v>
      </c>
      <c r="AD232" s="163">
        <f>IF(D232 = C791,1,_xll.BDP(K232,$AD$7)*L232)</f>
        <v>1</v>
      </c>
      <c r="AE232" s="186">
        <f>AA232*AC232*T232/AD232 / AF791</f>
        <v>0</v>
      </c>
      <c r="AF232" s="197"/>
      <c r="AG232" s="188"/>
      <c r="AH232" s="170"/>
    </row>
    <row r="233" spans="1:34" s="43" customFormat="1" x14ac:dyDescent="0.2">
      <c r="A233" s="45" t="s">
        <v>309</v>
      </c>
      <c r="B233" s="61"/>
      <c r="C233" s="220"/>
      <c r="D233" s="45"/>
      <c r="E233" s="47" t="s">
        <v>176</v>
      </c>
      <c r="F233" s="70"/>
      <c r="G233" s="70"/>
      <c r="H233" s="71"/>
      <c r="I233" s="76"/>
      <c r="J233" s="40"/>
      <c r="K233" s="49"/>
      <c r="L233" s="49"/>
      <c r="M233" s="72"/>
      <c r="N233" s="73">
        <f xml:space="preserve"> SUM(N212:N232)</f>
        <v>18902.154000000064</v>
      </c>
      <c r="O233" s="79">
        <f xml:space="preserve"> SUM(O212:O232)</f>
        <v>1.1235087280082969E-4</v>
      </c>
      <c r="P233" s="73">
        <f xml:space="preserve"> SUM(P212:P232)</f>
        <v>-765520.10600000003</v>
      </c>
      <c r="Q233" s="41">
        <f xml:space="preserve"> SUM(Q212:Q232)</f>
        <v>-0.45501085249693429</v>
      </c>
      <c r="R233" s="82">
        <f xml:space="preserve"> SUM(R212:R232)</f>
        <v>-1.3463350971172066</v>
      </c>
      <c r="S233" s="153">
        <f xml:space="preserve"> SUM(S212:S232)</f>
        <v>0.89132424462027227</v>
      </c>
      <c r="T233" s="38"/>
      <c r="U233" s="45"/>
      <c r="V233" s="45"/>
      <c r="W233" s="144">
        <f xml:space="preserve"> SUM(W212:W232)</f>
        <v>4.7132025633494088E-5</v>
      </c>
      <c r="X233" s="144">
        <f xml:space="preserve"> SUM(X212:X232)</f>
        <v>6.5218847167335602E-5</v>
      </c>
      <c r="Y233" s="207"/>
      <c r="Z233" s="165"/>
      <c r="AA233" s="175"/>
      <c r="AB233" s="164"/>
      <c r="AC233" s="165"/>
      <c r="AD233" s="171"/>
      <c r="AE233" s="187">
        <f xml:space="preserve"> SUM(AE212:AE232)</f>
        <v>-2.5527384070462016E-4</v>
      </c>
      <c r="AF233" s="208"/>
      <c r="AG233" s="188"/>
      <c r="AH233" s="170"/>
    </row>
    <row r="234" spans="1:34" s="43" customFormat="1" x14ac:dyDescent="0.2">
      <c r="B234" s="48"/>
      <c r="C234" s="140"/>
      <c r="F234" s="66"/>
      <c r="G234" s="66"/>
      <c r="H234" s="67"/>
      <c r="I234" s="75"/>
      <c r="J234" s="25"/>
      <c r="K234" s="48"/>
      <c r="L234" s="48"/>
      <c r="M234" s="68"/>
      <c r="N234" s="69"/>
      <c r="O234" s="78"/>
      <c r="P234" s="69"/>
      <c r="Q234" s="10"/>
      <c r="R234" s="81"/>
      <c r="S234" s="152"/>
      <c r="T234" s="33"/>
      <c r="W234" s="143"/>
      <c r="X234" s="143"/>
      <c r="Y234" s="194"/>
      <c r="Z234" s="176"/>
      <c r="AA234" s="174"/>
      <c r="AB234" s="162"/>
      <c r="AC234" s="161"/>
      <c r="AD234" s="163"/>
      <c r="AE234" s="186"/>
      <c r="AF234" s="197"/>
      <c r="AG234" s="188"/>
      <c r="AH234" s="170"/>
    </row>
    <row r="235" spans="1:34" s="43" customFormat="1" x14ac:dyDescent="0.2">
      <c r="B235" s="48"/>
      <c r="C235" s="140" t="s">
        <v>695</v>
      </c>
      <c r="D235" s="43" t="str">
        <f>_xll.BDP(C235,$D$7)</f>
        <v>USD</v>
      </c>
      <c r="E235" s="43" t="str">
        <f>_xll.BDP(C235,$E$7)</f>
        <v>MSCI EM</v>
      </c>
      <c r="F235" s="66">
        <f>_xll.BDP(C235,$F$7)</f>
        <v>1189.1980000000001</v>
      </c>
      <c r="G235" s="66">
        <f>_xll.BDP(C235,$G$7)</f>
        <v>1195.24</v>
      </c>
      <c r="H235" s="67">
        <f>IF(OR(G235="#N/A N/A",F235="#N/A N/A"),0,  G235 - F235)</f>
        <v>6.0419999999999163</v>
      </c>
      <c r="I235" s="75">
        <f>IF(OR(F235=0,F235="#N/A N/A"),0,H235 / F235*100)</f>
        <v>0.50807350836445364</v>
      </c>
      <c r="J235" s="25">
        <v>0</v>
      </c>
      <c r="K235" s="48" t="str">
        <f>CONCATENATE(C791,D235, " Curncy")</f>
        <v>EURUSD Curncy</v>
      </c>
      <c r="L235" s="48">
        <f>IF(D235 = C791,1,_xll.BDP(K235,$L$7))</f>
        <v>1</v>
      </c>
      <c r="M235" s="68">
        <f>IF(D235 = C791,1,_xll.BDP(K235,$M$7)*L235)</f>
        <v>1.2309000000000001</v>
      </c>
      <c r="N235" s="69">
        <f>H235*J235*T235/M235</f>
        <v>0</v>
      </c>
      <c r="O235" s="78">
        <f>N235 / Y791</f>
        <v>0</v>
      </c>
      <c r="P235" s="69">
        <f>G235*J235*T235/M235</f>
        <v>0</v>
      </c>
      <c r="Q235" s="10">
        <f>P235 / Y791*100</f>
        <v>0</v>
      </c>
      <c r="R235" s="81">
        <f>IF(Q235&lt;0,Q235,0)</f>
        <v>0</v>
      </c>
      <c r="S235" s="152">
        <f>IF(Q235&gt;0,Q235,0)</f>
        <v>0</v>
      </c>
      <c r="T235" s="33">
        <f>IF(EXACT(D235,UPPER(D235)),1,0.01)/V235</f>
        <v>1</v>
      </c>
      <c r="U235" s="43">
        <v>3</v>
      </c>
      <c r="V235" s="43">
        <v>1</v>
      </c>
      <c r="W235" s="143">
        <f>IF(AND(Q235&lt;0,O235&gt;0),O235,0)</f>
        <v>0</v>
      </c>
      <c r="X235" s="143">
        <f>IF(AND(Q235&gt;0,O235&gt;0),O235,0)</f>
        <v>0</v>
      </c>
      <c r="Y235" s="194"/>
      <c r="Z235" s="176">
        <f>_xll.BDH(C235,$Z$7,$D$1,$D$1)</f>
        <v>1193.93</v>
      </c>
      <c r="AA235" s="174">
        <f>IF(OR(F235="#N/A N/A",Z235="#N/A N/A"),0,  F235 - Z235)</f>
        <v>-4.7319999999999709</v>
      </c>
      <c r="AB235" s="162">
        <f>IF(OR(Z235=0,Z235="#N/A N/A"),0,AA235 / Z235*100)</f>
        <v>-0.39633814377727089</v>
      </c>
      <c r="AC235" s="161">
        <v>0</v>
      </c>
      <c r="AD235" s="163">
        <f>IF(D235 = C791,1,_xll.BDP(K235,$AD$7)*L235)</f>
        <v>1.2319</v>
      </c>
      <c r="AE235" s="186">
        <f>AA235*AC235*T235/AD235 / AF791</f>
        <v>0</v>
      </c>
      <c r="AF235" s="197"/>
      <c r="AG235" s="188"/>
      <c r="AH235" s="170"/>
    </row>
    <row r="236" spans="1:34" s="43" customFormat="1" x14ac:dyDescent="0.2">
      <c r="B236" s="48"/>
      <c r="C236" s="140" t="s">
        <v>696</v>
      </c>
      <c r="D236" s="43" t="str">
        <f>_xll.BDP(C236,$D$7)</f>
        <v>JPY</v>
      </c>
      <c r="E236" s="43" t="str">
        <f>_xll.BDP(C236,$E$7)</f>
        <v>NIKKEI 225  (OSE) Jun18</v>
      </c>
      <c r="F236" s="66">
        <f>_xll.BDP(C236,$F$7)</f>
        <v>21200</v>
      </c>
      <c r="G236" s="66">
        <f>_xll.BDP(C236,$G$7)</f>
        <v>21350</v>
      </c>
      <c r="H236" s="67">
        <f>IF(OR(G236="#N/A N/A",F236="#N/A N/A"),0,  G236 - F236)</f>
        <v>150</v>
      </c>
      <c r="I236" s="75">
        <f>IF(OR(F236=0,F236="#N/A N/A"),0,H236 / F236*100)</f>
        <v>0.70754716981132082</v>
      </c>
      <c r="J236" s="25">
        <v>0</v>
      </c>
      <c r="K236" s="48" t="str">
        <f>CONCATENATE(C791,D236, " Curncy")</f>
        <v>EURJPY Curncy</v>
      </c>
      <c r="L236" s="48">
        <f>IF(D236 = C791,1,_xll.BDP(K236,$L$7))</f>
        <v>1</v>
      </c>
      <c r="M236" s="68">
        <f>IF(D236 = C791,1,_xll.BDP(K236,$M$7)*L236)</f>
        <v>131.35</v>
      </c>
      <c r="N236" s="69">
        <f>H236*J236*T236/M236</f>
        <v>0</v>
      </c>
      <c r="O236" s="78">
        <f>N236 / Y791</f>
        <v>0</v>
      </c>
      <c r="P236" s="69">
        <f>G236*J236*T236/M236</f>
        <v>0</v>
      </c>
      <c r="Q236" s="10">
        <f>P236 / Y791*100</f>
        <v>0</v>
      </c>
      <c r="R236" s="81">
        <f>IF(Q236&lt;0,Q236,0)</f>
        <v>0</v>
      </c>
      <c r="S236" s="152">
        <f>IF(Q236&gt;0,Q236,0)</f>
        <v>0</v>
      </c>
      <c r="T236" s="33">
        <f>IF(EXACT(D236,UPPER(D236)),1,0.01)/V236</f>
        <v>1</v>
      </c>
      <c r="U236" s="43">
        <v>3</v>
      </c>
      <c r="V236" s="43">
        <v>1</v>
      </c>
      <c r="W236" s="143">
        <f>IF(AND(Q236&lt;0,O236&gt;0),O236,0)</f>
        <v>0</v>
      </c>
      <c r="X236" s="143">
        <f>IF(AND(Q236&gt;0,O236&gt;0),O236,0)</f>
        <v>0</v>
      </c>
      <c r="Y236" s="194"/>
      <c r="Z236" s="176">
        <f>_xll.BDH(C236,$Z$7,$D$1,$D$1)</f>
        <v>21280</v>
      </c>
      <c r="AA236" s="174">
        <f>IF(OR(F236="#N/A N/A",Z236="#N/A N/A"),0,  F236 - Z236)</f>
        <v>-80</v>
      </c>
      <c r="AB236" s="162">
        <f>IF(OR(Z236=0,Z236="#N/A N/A"),0,AA236 / Z236*100)</f>
        <v>-0.37593984962406013</v>
      </c>
      <c r="AC236" s="161">
        <v>0</v>
      </c>
      <c r="AD236" s="163">
        <f>IF(D236 = C791,1,_xll.BDP(K236,$AD$7)*L236)</f>
        <v>130.74</v>
      </c>
      <c r="AE236" s="186">
        <f>AA236*AC236*T236/AD236 / AF791</f>
        <v>0</v>
      </c>
      <c r="AF236" s="197"/>
      <c r="AG236" s="188"/>
      <c r="AH236" s="170"/>
    </row>
    <row r="237" spans="1:34" s="43" customFormat="1" ht="12" customHeight="1" x14ac:dyDescent="0.2">
      <c r="B237" s="48">
        <v>22362</v>
      </c>
      <c r="C237" s="140" t="s">
        <v>871</v>
      </c>
      <c r="D237" s="43" t="str">
        <f>_xll.BDP(C237,$D$7)</f>
        <v>JPY</v>
      </c>
      <c r="E237" s="43" t="s">
        <v>920</v>
      </c>
      <c r="F237" s="66">
        <f>_xll.BDP(C237,$F$7)</f>
        <v>6800</v>
      </c>
      <c r="G237" s="66">
        <f>_xll.BDP(C237,$G$7)</f>
        <v>6780</v>
      </c>
      <c r="H237" s="67">
        <f>IF(OR(G237="#N/A N/A",F237="#N/A N/A"),0,  G237 - F237)</f>
        <v>-20</v>
      </c>
      <c r="I237" s="75">
        <f>IF(OR(F237=0,F237="#N/A N/A"),0,H237 / F237*100)</f>
        <v>-0.29411764705882354</v>
      </c>
      <c r="J237" s="25">
        <v>0</v>
      </c>
      <c r="K237" s="48" t="str">
        <f>CONCATENATE(C791,D237, " Curncy")</f>
        <v>EURJPY Curncy</v>
      </c>
      <c r="L237" s="48">
        <f>IF(D237 = C791,1,_xll.BDP(K237,$L$7))</f>
        <v>1</v>
      </c>
      <c r="M237" s="68">
        <f>IF(D237 = C791,1,_xll.BDP(K237,$M$7)*L237)</f>
        <v>131.35</v>
      </c>
      <c r="N237" s="69">
        <f>H237*J237*T237/M237</f>
        <v>0</v>
      </c>
      <c r="O237" s="78">
        <f>N237 / Y791</f>
        <v>0</v>
      </c>
      <c r="P237" s="69">
        <f>G237*J237*T237/M237</f>
        <v>0</v>
      </c>
      <c r="Q237" s="10">
        <f>P237 / Y791*100</f>
        <v>0</v>
      </c>
      <c r="R237" s="81">
        <f>IF(Q237&lt;0,Q237,0)</f>
        <v>0</v>
      </c>
      <c r="S237" s="152">
        <f>IF(Q237&gt;0,Q237,0)</f>
        <v>0</v>
      </c>
      <c r="T237" s="33">
        <f>IF(EXACT(D237,UPPER(D237)),1,0.01)/V237</f>
        <v>1</v>
      </c>
      <c r="U237" s="43">
        <v>0</v>
      </c>
      <c r="V237" s="43">
        <v>1</v>
      </c>
      <c r="W237" s="143">
        <f>IF(AND(Q237&lt;0,O237&gt;0),O237,0)</f>
        <v>0</v>
      </c>
      <c r="X237" s="143">
        <f>IF(AND(Q237&gt;0,O237&gt;0),O237,0)</f>
        <v>0</v>
      </c>
      <c r="Y237" s="194"/>
      <c r="Z237" s="176">
        <f>_xll.BDH(C237,$Z$7,$D$1,$D$1)</f>
        <v>6770</v>
      </c>
      <c r="AA237" s="174">
        <f>IF(OR(F237="#N/A N/A",Z237="#N/A N/A"),0,  F237 - Z237)</f>
        <v>30</v>
      </c>
      <c r="AB237" s="162">
        <f>IF(OR(Z237=0,Z237="#N/A N/A"),0,AA237 / Z237*100)</f>
        <v>0.44313146233382572</v>
      </c>
      <c r="AC237" s="161">
        <v>0</v>
      </c>
      <c r="AD237" s="163">
        <f>IF(D237 = C791,1,_xll.BDP(K237,$AD$7)*L237)</f>
        <v>130.74</v>
      </c>
      <c r="AE237" s="186">
        <f>AA237*AC237*T237/AD237 / AF791</f>
        <v>0</v>
      </c>
      <c r="AF237" s="197"/>
      <c r="AG237" s="188"/>
      <c r="AH237" s="170"/>
    </row>
    <row r="238" spans="1:34" s="43" customFormat="1" ht="12" customHeight="1" x14ac:dyDescent="0.2">
      <c r="B238" s="48">
        <v>27327</v>
      </c>
      <c r="C238" s="140" t="s">
        <v>872</v>
      </c>
      <c r="D238" s="43" t="str">
        <f>_xll.BDP(C238,$D$7)</f>
        <v>JPY</v>
      </c>
      <c r="E238" s="43" t="s">
        <v>921</v>
      </c>
      <c r="F238" s="66">
        <f>_xll.BDP(C238,$F$7)</f>
        <v>2310</v>
      </c>
      <c r="G238" s="66">
        <f>_xll.BDP(C238,$G$7)</f>
        <v>2310</v>
      </c>
      <c r="H238" s="67">
        <f>IF(OR(G238="#N/A N/A",F238="#N/A N/A"),0,  G238 - F238)</f>
        <v>0</v>
      </c>
      <c r="I238" s="75">
        <f>IF(OR(F238=0,F238="#N/A N/A"),0,H238 / F238*100)</f>
        <v>0</v>
      </c>
      <c r="J238" s="25">
        <v>0</v>
      </c>
      <c r="K238" s="48" t="str">
        <f>CONCATENATE(C791,D238, " Curncy")</f>
        <v>EURJPY Curncy</v>
      </c>
      <c r="L238" s="48">
        <f>IF(D238 = C791,1,_xll.BDP(K238,$L$7))</f>
        <v>1</v>
      </c>
      <c r="M238" s="68">
        <f>IF(D238 = C791,1,_xll.BDP(K238,$M$7)*L238)</f>
        <v>131.35</v>
      </c>
      <c r="N238" s="69">
        <f>H238*J238*T238/M238</f>
        <v>0</v>
      </c>
      <c r="O238" s="78">
        <f>N238 / Y791</f>
        <v>0</v>
      </c>
      <c r="P238" s="69">
        <f>G238*J238*T238/M238</f>
        <v>0</v>
      </c>
      <c r="Q238" s="10">
        <f>P238 / Y791*100</f>
        <v>0</v>
      </c>
      <c r="R238" s="81">
        <f>IF(Q238&lt;0,Q238,0)</f>
        <v>0</v>
      </c>
      <c r="S238" s="152">
        <f>IF(Q238&gt;0,Q238,0)</f>
        <v>0</v>
      </c>
      <c r="T238" s="33">
        <f>IF(EXACT(D238,UPPER(D238)),1,0.01)/V238</f>
        <v>1</v>
      </c>
      <c r="U238" s="43">
        <v>0</v>
      </c>
      <c r="V238" s="43">
        <v>1</v>
      </c>
      <c r="W238" s="143">
        <f>IF(AND(Q238&lt;0,O238&gt;0),O238,0)</f>
        <v>0</v>
      </c>
      <c r="X238" s="143">
        <f>IF(AND(Q238&gt;0,O238&gt;0),O238,0)</f>
        <v>0</v>
      </c>
      <c r="Y238" s="194"/>
      <c r="Z238" s="176">
        <f>_xll.BDH(C238,$Z$7,$D$1,$D$1)</f>
        <v>2248</v>
      </c>
      <c r="AA238" s="174">
        <f>IF(OR(F238="#N/A N/A",Z238="#N/A N/A"),0,  F238 - Z238)</f>
        <v>62</v>
      </c>
      <c r="AB238" s="162">
        <f>IF(OR(Z238=0,Z238="#N/A N/A"),0,AA238 / Z238*100)</f>
        <v>2.7580071174377228</v>
      </c>
      <c r="AC238" s="161">
        <v>0</v>
      </c>
      <c r="AD238" s="163">
        <f>IF(D238 = C791,1,_xll.BDP(K238,$AD$7)*L238)</f>
        <v>130.74</v>
      </c>
      <c r="AE238" s="186">
        <f>AA238*AC238*T238/AD238 / AF791</f>
        <v>0</v>
      </c>
      <c r="AF238" s="197"/>
      <c r="AG238" s="188"/>
      <c r="AH238" s="170"/>
    </row>
    <row r="239" spans="1:34" s="43" customFormat="1" ht="12" customHeight="1" x14ac:dyDescent="0.2">
      <c r="B239" s="48">
        <v>20313</v>
      </c>
      <c r="C239" s="140" t="s">
        <v>873</v>
      </c>
      <c r="D239" s="43" t="str">
        <f>_xll.BDP(C239,$D$7)</f>
        <v>JPY</v>
      </c>
      <c r="E239" s="43" t="s">
        <v>922</v>
      </c>
      <c r="F239" s="66">
        <f>_xll.BDP(C239,$F$7)</f>
        <v>1354</v>
      </c>
      <c r="G239" s="66">
        <f>_xll.BDP(C239,$G$7)</f>
        <v>1351</v>
      </c>
      <c r="H239" s="67">
        <f>IF(OR(G239="#N/A N/A",F239="#N/A N/A"),0,  G239 - F239)</f>
        <v>-3</v>
      </c>
      <c r="I239" s="75">
        <f>IF(OR(F239=0,F239="#N/A N/A"),0,H239 / F239*100)</f>
        <v>-0.22156573116691286</v>
      </c>
      <c r="J239" s="25">
        <v>0</v>
      </c>
      <c r="K239" s="48" t="str">
        <f>CONCATENATE(C791,D239, " Curncy")</f>
        <v>EURJPY Curncy</v>
      </c>
      <c r="L239" s="48">
        <f>IF(D239 = C791,1,_xll.BDP(K239,$L$7))</f>
        <v>1</v>
      </c>
      <c r="M239" s="68">
        <f>IF(D239 = C791,1,_xll.BDP(K239,$M$7)*L239)</f>
        <v>131.35</v>
      </c>
      <c r="N239" s="69">
        <f>H239*J239*T239/M239</f>
        <v>0</v>
      </c>
      <c r="O239" s="78">
        <f>N239 / Y791</f>
        <v>0</v>
      </c>
      <c r="P239" s="69">
        <f>G239*J239*T239/M239</f>
        <v>0</v>
      </c>
      <c r="Q239" s="10">
        <f>P239 / Y791*100</f>
        <v>0</v>
      </c>
      <c r="R239" s="81">
        <f>IF(Q239&lt;0,Q239,0)</f>
        <v>0</v>
      </c>
      <c r="S239" s="152">
        <f>IF(Q239&gt;0,Q239,0)</f>
        <v>0</v>
      </c>
      <c r="T239" s="33">
        <f>IF(EXACT(D239,UPPER(D239)),1,0.01)/V239</f>
        <v>1</v>
      </c>
      <c r="U239" s="43">
        <v>0</v>
      </c>
      <c r="V239" s="43">
        <v>1</v>
      </c>
      <c r="W239" s="143">
        <f>IF(AND(Q239&lt;0,O239&gt;0),O239,0)</f>
        <v>0</v>
      </c>
      <c r="X239" s="143">
        <f>IF(AND(Q239&gt;0,O239&gt;0),O239,0)</f>
        <v>0</v>
      </c>
      <c r="Y239" s="194"/>
      <c r="Z239" s="176">
        <f>_xll.BDH(C239,$Z$7,$D$1,$D$1)</f>
        <v>1365</v>
      </c>
      <c r="AA239" s="174">
        <f>IF(OR(F239="#N/A N/A",Z239="#N/A N/A"),0,  F239 - Z239)</f>
        <v>-11</v>
      </c>
      <c r="AB239" s="162">
        <f>IF(OR(Z239=0,Z239="#N/A N/A"),0,AA239 / Z239*100)</f>
        <v>-0.805860805860806</v>
      </c>
      <c r="AC239" s="161">
        <v>0</v>
      </c>
      <c r="AD239" s="163">
        <f>IF(D239 = C791,1,_xll.BDP(K239,$AD$7)*L239)</f>
        <v>130.74</v>
      </c>
      <c r="AE239" s="186">
        <f>AA239*AC239*T239/AD239 / AF791</f>
        <v>0</v>
      </c>
      <c r="AF239" s="197"/>
      <c r="AG239" s="188"/>
      <c r="AH239" s="170"/>
    </row>
    <row r="240" spans="1:34" s="43" customFormat="1" x14ac:dyDescent="0.2">
      <c r="B240" s="48">
        <v>1595</v>
      </c>
      <c r="C240" s="140" t="s">
        <v>175</v>
      </c>
      <c r="D240" s="43" t="str">
        <f>_xll.BDP(C240,$D$7)</f>
        <v>JPY</v>
      </c>
      <c r="E240" s="43" t="s">
        <v>424</v>
      </c>
      <c r="F240" s="66">
        <f>_xll.BDP(C240,$F$7)</f>
        <v>1710</v>
      </c>
      <c r="G240" s="66">
        <f>_xll.BDP(C240,$G$7)</f>
        <v>1702</v>
      </c>
      <c r="H240" s="67">
        <f>IF(OR(G240="#N/A N/A",F240="#N/A N/A"),0,  G240 - F240)</f>
        <v>-8</v>
      </c>
      <c r="I240" s="75">
        <f>IF(OR(F240=0,F240="#N/A N/A"),0,H240 / F240*100)</f>
        <v>-0.46783625730994155</v>
      </c>
      <c r="J240" s="25">
        <v>29600</v>
      </c>
      <c r="K240" s="48" t="str">
        <f>CONCATENATE(C791,D240, " Curncy")</f>
        <v>EURJPY Curncy</v>
      </c>
      <c r="L240" s="48">
        <f>IF(D240 = C791,1,_xll.BDP(K240,$L$7))</f>
        <v>1</v>
      </c>
      <c r="M240" s="68">
        <f>IF(D240 = C791,1,_xll.BDP(K240,$M$7)*L240)</f>
        <v>131.35</v>
      </c>
      <c r="N240" s="69">
        <f>H240*J240*T240/M240</f>
        <v>-1802.8169014084508</v>
      </c>
      <c r="O240" s="78">
        <f>N240 / Y791</f>
        <v>-1.0715606928888955E-5</v>
      </c>
      <c r="P240" s="69">
        <f>G240*J240*T240/M240</f>
        <v>383549.29577464791</v>
      </c>
      <c r="Q240" s="10">
        <f>P240 / Y791*100</f>
        <v>0.22797453741211252</v>
      </c>
      <c r="R240" s="81">
        <f>IF(Q240&lt;0,Q240,0)</f>
        <v>0</v>
      </c>
      <c r="S240" s="152">
        <f>IF(Q240&gt;0,Q240,0)</f>
        <v>0.22797453741211252</v>
      </c>
      <c r="T240" s="33">
        <f>IF(EXACT(D240,UPPER(D240)),1,0.01)/V240</f>
        <v>1</v>
      </c>
      <c r="U240" s="43">
        <v>0</v>
      </c>
      <c r="V240" s="43">
        <v>1</v>
      </c>
      <c r="W240" s="143">
        <f>IF(AND(Q240&lt;0,O240&gt;0),O240,0)</f>
        <v>0</v>
      </c>
      <c r="X240" s="143">
        <f>IF(AND(Q240&gt;0,O240&gt;0),O240,0)</f>
        <v>0</v>
      </c>
      <c r="Y240" s="194"/>
      <c r="Z240" s="176">
        <f>_xll.BDH(C240,$Z$7,$D$1,$D$1)</f>
        <v>1721</v>
      </c>
      <c r="AA240" s="174">
        <f>IF(OR(F240="#N/A N/A",Z240="#N/A N/A"),0,  F240 - Z240)</f>
        <v>-11</v>
      </c>
      <c r="AB240" s="162">
        <f>IF(OR(Z240=0,Z240="#N/A N/A"),0,AA240 / Z240*100)</f>
        <v>-0.63916327716443933</v>
      </c>
      <c r="AC240" s="161">
        <v>29600</v>
      </c>
      <c r="AD240" s="163">
        <f>IF(D240 = C791,1,_xll.BDP(K240,$AD$7)*L240)</f>
        <v>130.74</v>
      </c>
      <c r="AE240" s="186">
        <f>AA240*AC240*T240/AD240 / AF791</f>
        <v>-1.4636889748267966E-5</v>
      </c>
      <c r="AF240" s="197"/>
      <c r="AG240" s="188"/>
      <c r="AH240" s="170"/>
    </row>
    <row r="241" spans="2:34" s="43" customFormat="1" x14ac:dyDescent="0.2">
      <c r="B241" s="48">
        <v>24106</v>
      </c>
      <c r="D241" s="43" t="s">
        <v>36</v>
      </c>
      <c r="E241" s="43" t="s">
        <v>287</v>
      </c>
      <c r="F241" s="66">
        <v>99.283757100000003</v>
      </c>
      <c r="G241" s="66">
        <v>99.283757100000003</v>
      </c>
      <c r="H241" s="67">
        <f>IF(OR(G241="#N/A N/A",F241="#N/A N/A"),0,  G241 - F241)</f>
        <v>0</v>
      </c>
      <c r="I241" s="75">
        <f>IF(OR(F241=0,F241="#N/A N/A"),0,H241 / F241*100)</f>
        <v>0</v>
      </c>
      <c r="J241" s="25">
        <v>105000</v>
      </c>
      <c r="K241" s="48" t="str">
        <f>CONCATENATE(C791,D241, " Curncy")</f>
        <v>EURUSD Curncy</v>
      </c>
      <c r="L241" s="48">
        <f>IF(D241 = C791,1,_xll.BDP(K241,$L$7))</f>
        <v>1</v>
      </c>
      <c r="M241" s="68">
        <f>IF(D241 = C791,1,_xll.BDP(K241,$M$7)*L241)</f>
        <v>1.2309000000000001</v>
      </c>
      <c r="N241" s="69">
        <f>H241*J241*T241/M241</f>
        <v>0</v>
      </c>
      <c r="O241" s="78">
        <f>N241 / Y791</f>
        <v>0</v>
      </c>
      <c r="P241" s="69">
        <f>G241*J241*T241/M241</f>
        <v>84692.456702412863</v>
      </c>
      <c r="Q241" s="10">
        <f>P241 / Y791*100</f>
        <v>5.0339614364386887E-2</v>
      </c>
      <c r="R241" s="81">
        <f>IF(Q241&lt;0,Q241,0)</f>
        <v>0</v>
      </c>
      <c r="S241" s="152">
        <f>IF(Q241&gt;0,Q241,0)</f>
        <v>5.0339614364386887E-2</v>
      </c>
      <c r="T241" s="33">
        <f>IF(EXACT(D241,UPPER(D241)),1,0.01)/V241</f>
        <v>0.01</v>
      </c>
      <c r="U241" s="43">
        <v>1</v>
      </c>
      <c r="V241" s="43">
        <v>100</v>
      </c>
      <c r="W241" s="143">
        <f>IF(AND(Q241&lt;0,O241&gt;0),O241,0)</f>
        <v>0</v>
      </c>
      <c r="X241" s="143">
        <f>IF(AND(Q241&gt;0,O241&gt;0),O241,0)</f>
        <v>0</v>
      </c>
      <c r="Y241" s="194"/>
      <c r="Z241" s="176">
        <v>99.283757100000003</v>
      </c>
      <c r="AA241" s="174">
        <f>IF(OR(F241="#N/A N/A",Z241="#N/A N/A"),0,  F241 - Z241)</f>
        <v>0</v>
      </c>
      <c r="AB241" s="162">
        <f>IF(OR(Z241=0,Z241="#N/A N/A"),0,AA241 / Z241*100)</f>
        <v>0</v>
      </c>
      <c r="AC241" s="161">
        <v>105000</v>
      </c>
      <c r="AD241" s="163">
        <f>IF(D241 = C791,1,_xll.BDP(K241,$AD$7)*L241)</f>
        <v>1.2319</v>
      </c>
      <c r="AE241" s="186">
        <f>AA241*AC241*T241/AD241 / AF791</f>
        <v>0</v>
      </c>
      <c r="AF241" s="197"/>
      <c r="AG241" s="188"/>
      <c r="AH241" s="170"/>
    </row>
    <row r="242" spans="2:34" s="43" customFormat="1" ht="12" customHeight="1" x14ac:dyDescent="0.2">
      <c r="B242" s="48">
        <v>24432</v>
      </c>
      <c r="C242" s="43" t="s">
        <v>878</v>
      </c>
      <c r="D242" s="43" t="str">
        <f>_xll.BDP(C242,$D$7)</f>
        <v>JPY</v>
      </c>
      <c r="E242" s="43" t="s">
        <v>927</v>
      </c>
      <c r="F242" s="66">
        <f>_xll.BDP(C242,$F$7)</f>
        <v>6300</v>
      </c>
      <c r="G242" s="66">
        <f>_xll.BDP(C242,$G$7)</f>
        <v>6290</v>
      </c>
      <c r="H242" s="67">
        <f>IF(OR(G242="#N/A N/A",F242="#N/A N/A"),0,  G242 - F242)</f>
        <v>-10</v>
      </c>
      <c r="I242" s="75">
        <f>IF(OR(F242=0,F242="#N/A N/A"),0,H242 / F242*100)</f>
        <v>-0.15873015873015872</v>
      </c>
      <c r="J242" s="25">
        <v>0</v>
      </c>
      <c r="K242" s="48" t="str">
        <f>CONCATENATE(C791,D242, " Curncy")</f>
        <v>EURJPY Curncy</v>
      </c>
      <c r="L242" s="48">
        <f>IF(D242 = C791,1,_xll.BDP(K242,$L$7))</f>
        <v>1</v>
      </c>
      <c r="M242" s="68">
        <f>IF(D242 = C791,1,_xll.BDP(K242,$M$7)*L242)</f>
        <v>131.35</v>
      </c>
      <c r="N242" s="69">
        <f>H242*J242*T242/M242</f>
        <v>0</v>
      </c>
      <c r="O242" s="78">
        <f>N242 / Y791</f>
        <v>0</v>
      </c>
      <c r="P242" s="69">
        <f>G242*J242*T242/M242</f>
        <v>0</v>
      </c>
      <c r="Q242" s="10">
        <f>P242 / Y791*100</f>
        <v>0</v>
      </c>
      <c r="R242" s="81">
        <f>IF(Q242&lt;0,Q242,0)</f>
        <v>0</v>
      </c>
      <c r="S242" s="152">
        <f>IF(Q242&gt;0,Q242,0)</f>
        <v>0</v>
      </c>
      <c r="T242" s="33">
        <f>IF(EXACT(D242,UPPER(D242)),1,0.01)/V242</f>
        <v>1</v>
      </c>
      <c r="U242" s="43">
        <v>0</v>
      </c>
      <c r="V242" s="43">
        <v>1</v>
      </c>
      <c r="W242" s="143">
        <f>IF(AND(Q242&lt;0,O242&gt;0),O242,0)</f>
        <v>0</v>
      </c>
      <c r="X242" s="143">
        <f>IF(AND(Q242&gt;0,O242&gt;0),O242,0)</f>
        <v>0</v>
      </c>
      <c r="Y242" s="194"/>
      <c r="Z242" s="176">
        <f>_xll.BDH(C242,$Z$7,$D$1,$D$1)</f>
        <v>6620</v>
      </c>
      <c r="AA242" s="174">
        <f>IF(OR(F242="#N/A N/A",Z242="#N/A N/A"),0,  F242 - Z242)</f>
        <v>-320</v>
      </c>
      <c r="AB242" s="162">
        <f>IF(OR(Z242=0,Z242="#N/A N/A"),0,AA242 / Z242*100)</f>
        <v>-4.833836858006042</v>
      </c>
      <c r="AC242" s="161">
        <v>0</v>
      </c>
      <c r="AD242" s="163">
        <f>IF(D242 = C791,1,_xll.BDP(K242,$AD$7)*L242)</f>
        <v>130.74</v>
      </c>
      <c r="AE242" s="186">
        <f>AA242*AC242*T242/AD242 / AF791</f>
        <v>0</v>
      </c>
      <c r="AF242" s="197"/>
      <c r="AG242" s="188"/>
      <c r="AH242" s="170"/>
    </row>
    <row r="243" spans="2:34" s="43" customFormat="1" ht="12" customHeight="1" x14ac:dyDescent="0.2">
      <c r="B243" s="48">
        <v>3122</v>
      </c>
      <c r="C243" s="43" t="s">
        <v>879</v>
      </c>
      <c r="D243" s="43" t="str">
        <f>_xll.BDP(C243,$D$7)</f>
        <v>JPY</v>
      </c>
      <c r="E243" s="43" t="s">
        <v>928</v>
      </c>
      <c r="F243" s="66">
        <f>_xll.BDP(C243,$F$7)</f>
        <v>2004</v>
      </c>
      <c r="G243" s="66">
        <f>_xll.BDP(C243,$G$7)</f>
        <v>2009</v>
      </c>
      <c r="H243" s="67">
        <f>IF(OR(G243="#N/A N/A",F243="#N/A N/A"),0,  G243 - F243)</f>
        <v>5</v>
      </c>
      <c r="I243" s="75">
        <f>IF(OR(F243=0,F243="#N/A N/A"),0,H243 / F243*100)</f>
        <v>0.249500998003992</v>
      </c>
      <c r="J243" s="25">
        <v>0</v>
      </c>
      <c r="K243" s="48" t="str">
        <f>CONCATENATE(C791,D243, " Curncy")</f>
        <v>EURJPY Curncy</v>
      </c>
      <c r="L243" s="48">
        <f>IF(D243 = C791,1,_xll.BDP(K243,$L$7))</f>
        <v>1</v>
      </c>
      <c r="M243" s="68">
        <f>IF(D243 = C791,1,_xll.BDP(K243,$M$7)*L243)</f>
        <v>131.35</v>
      </c>
      <c r="N243" s="69">
        <f>H243*J243*T243/M243</f>
        <v>0</v>
      </c>
      <c r="O243" s="78">
        <f>N243 / Y791</f>
        <v>0</v>
      </c>
      <c r="P243" s="69">
        <f>G243*J243*T243/M243</f>
        <v>0</v>
      </c>
      <c r="Q243" s="10">
        <f>P243 / Y791*100</f>
        <v>0</v>
      </c>
      <c r="R243" s="81">
        <f>IF(Q243&lt;0,Q243,0)</f>
        <v>0</v>
      </c>
      <c r="S243" s="152">
        <f>IF(Q243&gt;0,Q243,0)</f>
        <v>0</v>
      </c>
      <c r="T243" s="33">
        <f>IF(EXACT(D243,UPPER(D243)),1,0.01)/V243</f>
        <v>1</v>
      </c>
      <c r="U243" s="43">
        <v>0</v>
      </c>
      <c r="V243" s="43">
        <v>1</v>
      </c>
      <c r="W243" s="143">
        <f>IF(AND(Q243&lt;0,O243&gt;0),O243,0)</f>
        <v>0</v>
      </c>
      <c r="X243" s="143">
        <f>IF(AND(Q243&gt;0,O243&gt;0),O243,0)</f>
        <v>0</v>
      </c>
      <c r="Y243" s="194"/>
      <c r="Z243" s="176">
        <f>_xll.BDH(C243,$Z$7,$D$1,$D$1)</f>
        <v>2014</v>
      </c>
      <c r="AA243" s="174">
        <f>IF(OR(F243="#N/A N/A",Z243="#N/A N/A"),0,  F243 - Z243)</f>
        <v>-10</v>
      </c>
      <c r="AB243" s="162">
        <f>IF(OR(Z243=0,Z243="#N/A N/A"),0,AA243 / Z243*100)</f>
        <v>-0.49652432969215493</v>
      </c>
      <c r="AC243" s="161">
        <v>0</v>
      </c>
      <c r="AD243" s="163">
        <f>IF(D243 = C791,1,_xll.BDP(K243,$AD$7)*L243)</f>
        <v>130.74</v>
      </c>
      <c r="AE243" s="186">
        <f>AA243*AC243*T243/AD243 / AF791</f>
        <v>0</v>
      </c>
      <c r="AF243" s="197"/>
      <c r="AG243" s="188"/>
      <c r="AH243" s="170"/>
    </row>
    <row r="244" spans="2:34" s="43" customFormat="1" ht="12" customHeight="1" x14ac:dyDescent="0.2">
      <c r="B244" s="48">
        <v>18673</v>
      </c>
      <c r="C244" s="43" t="s">
        <v>880</v>
      </c>
      <c r="D244" s="43" t="str">
        <f>_xll.BDP(C244,$D$7)</f>
        <v>JPY</v>
      </c>
      <c r="E244" s="43" t="s">
        <v>929</v>
      </c>
      <c r="F244" s="66">
        <f>_xll.BDP(C244,$F$7)</f>
        <v>1941</v>
      </c>
      <c r="G244" s="66">
        <f>_xll.BDP(C244,$G$7)</f>
        <v>1980</v>
      </c>
      <c r="H244" s="67">
        <f>IF(OR(G244="#N/A N/A",F244="#N/A N/A"),0,  G244 - F244)</f>
        <v>39</v>
      </c>
      <c r="I244" s="75">
        <f>IF(OR(F244=0,F244="#N/A N/A"),0,H244 / F244*100)</f>
        <v>2.009273570324575</v>
      </c>
      <c r="J244" s="25">
        <v>0</v>
      </c>
      <c r="K244" s="48" t="str">
        <f>CONCATENATE(C791,D244, " Curncy")</f>
        <v>EURJPY Curncy</v>
      </c>
      <c r="L244" s="48">
        <f>IF(D244 = C791,1,_xll.BDP(K244,$L$7))</f>
        <v>1</v>
      </c>
      <c r="M244" s="68">
        <f>IF(D244 = C791,1,_xll.BDP(K244,$M$7)*L244)</f>
        <v>131.35</v>
      </c>
      <c r="N244" s="69">
        <f>H244*J244*T244/M244</f>
        <v>0</v>
      </c>
      <c r="O244" s="78">
        <f>N244 / Y791</f>
        <v>0</v>
      </c>
      <c r="P244" s="69">
        <f>G244*J244*T244/M244</f>
        <v>0</v>
      </c>
      <c r="Q244" s="10">
        <f>P244 / Y791*100</f>
        <v>0</v>
      </c>
      <c r="R244" s="81">
        <f>IF(Q244&lt;0,Q244,0)</f>
        <v>0</v>
      </c>
      <c r="S244" s="152">
        <f>IF(Q244&gt;0,Q244,0)</f>
        <v>0</v>
      </c>
      <c r="T244" s="33">
        <f>IF(EXACT(D244,UPPER(D244)),1,0.01)/V244</f>
        <v>1</v>
      </c>
      <c r="U244" s="43">
        <v>0</v>
      </c>
      <c r="V244" s="43">
        <v>1</v>
      </c>
      <c r="W244" s="143">
        <f>IF(AND(Q244&lt;0,O244&gt;0),O244,0)</f>
        <v>0</v>
      </c>
      <c r="X244" s="143">
        <f>IF(AND(Q244&gt;0,O244&gt;0),O244,0)</f>
        <v>0</v>
      </c>
      <c r="Y244" s="194"/>
      <c r="Z244" s="176">
        <f>_xll.BDH(C244,$Z$7,$D$1,$D$1)</f>
        <v>1993</v>
      </c>
      <c r="AA244" s="174">
        <f>IF(OR(F244="#N/A N/A",Z244="#N/A N/A"),0,  F244 - Z244)</f>
        <v>-52</v>
      </c>
      <c r="AB244" s="162">
        <f>IF(OR(Z244=0,Z244="#N/A N/A"),0,AA244 / Z244*100)</f>
        <v>-2.6091319618665327</v>
      </c>
      <c r="AC244" s="161">
        <v>0</v>
      </c>
      <c r="AD244" s="163">
        <f>IF(D244 = C791,1,_xll.BDP(K244,$AD$7)*L244)</f>
        <v>130.74</v>
      </c>
      <c r="AE244" s="186">
        <f>AA244*AC244*T244/AD244 / AF791</f>
        <v>0</v>
      </c>
      <c r="AF244" s="197"/>
      <c r="AG244" s="188"/>
      <c r="AH244" s="170"/>
    </row>
    <row r="245" spans="2:34" s="43" customFormat="1" ht="12" customHeight="1" x14ac:dyDescent="0.2">
      <c r="B245" s="48">
        <v>490</v>
      </c>
      <c r="C245" s="43" t="s">
        <v>881</v>
      </c>
      <c r="D245" s="43" t="str">
        <f>_xll.BDP(C245,$D$7)</f>
        <v>JPY</v>
      </c>
      <c r="E245" s="43" t="s">
        <v>930</v>
      </c>
      <c r="F245" s="66">
        <f>_xll.BDP(C245,$F$7)</f>
        <v>1290</v>
      </c>
      <c r="G245" s="66">
        <f>_xll.BDP(C245,$G$7)</f>
        <v>1287</v>
      </c>
      <c r="H245" s="67">
        <f>IF(OR(G245="#N/A N/A",F245="#N/A N/A"),0,  G245 - F245)</f>
        <v>-3</v>
      </c>
      <c r="I245" s="75">
        <f>IF(OR(F245=0,F245="#N/A N/A"),0,H245 / F245*100)</f>
        <v>-0.23255813953488372</v>
      </c>
      <c r="J245" s="25">
        <v>0</v>
      </c>
      <c r="K245" s="48" t="str">
        <f>CONCATENATE(C791,D245, " Curncy")</f>
        <v>EURJPY Curncy</v>
      </c>
      <c r="L245" s="48">
        <f>IF(D245 = C791,1,_xll.BDP(K245,$L$7))</f>
        <v>1</v>
      </c>
      <c r="M245" s="68">
        <f>IF(D245 = C791,1,_xll.BDP(K245,$M$7)*L245)</f>
        <v>131.35</v>
      </c>
      <c r="N245" s="69">
        <f>H245*J245*T245/M245</f>
        <v>0</v>
      </c>
      <c r="O245" s="78">
        <f>N245 / Y791</f>
        <v>0</v>
      </c>
      <c r="P245" s="69">
        <f>G245*J245*T245/M245</f>
        <v>0</v>
      </c>
      <c r="Q245" s="10">
        <f>P245 / Y791*100</f>
        <v>0</v>
      </c>
      <c r="R245" s="81">
        <f>IF(Q245&lt;0,Q245,0)</f>
        <v>0</v>
      </c>
      <c r="S245" s="152">
        <f>IF(Q245&gt;0,Q245,0)</f>
        <v>0</v>
      </c>
      <c r="T245" s="33">
        <f>IF(EXACT(D245,UPPER(D245)),1,0.01)/V245</f>
        <v>1</v>
      </c>
      <c r="U245" s="43">
        <v>0</v>
      </c>
      <c r="V245" s="43">
        <v>1</v>
      </c>
      <c r="W245" s="143">
        <f>IF(AND(Q245&lt;0,O245&gt;0),O245,0)</f>
        <v>0</v>
      </c>
      <c r="X245" s="143">
        <f>IF(AND(Q245&gt;0,O245&gt;0),O245,0)</f>
        <v>0</v>
      </c>
      <c r="Y245" s="194"/>
      <c r="Z245" s="176">
        <f>_xll.BDH(C245,$Z$7,$D$1,$D$1)</f>
        <v>1285</v>
      </c>
      <c r="AA245" s="174">
        <f>IF(OR(F245="#N/A N/A",Z245="#N/A N/A"),0,  F245 - Z245)</f>
        <v>5</v>
      </c>
      <c r="AB245" s="162">
        <f>IF(OR(Z245=0,Z245="#N/A N/A"),0,AA245 / Z245*100)</f>
        <v>0.38910505836575876</v>
      </c>
      <c r="AC245" s="161">
        <v>0</v>
      </c>
      <c r="AD245" s="163">
        <f>IF(D245 = C791,1,_xll.BDP(K245,$AD$7)*L245)</f>
        <v>130.74</v>
      </c>
      <c r="AE245" s="186">
        <f>AA245*AC245*T245/AD245 / AF791</f>
        <v>0</v>
      </c>
      <c r="AF245" s="197"/>
      <c r="AG245" s="188"/>
      <c r="AH245" s="170"/>
    </row>
    <row r="246" spans="2:34" s="43" customFormat="1" ht="12" customHeight="1" x14ac:dyDescent="0.2">
      <c r="B246" s="48">
        <v>3117</v>
      </c>
      <c r="C246" s="43" t="s">
        <v>882</v>
      </c>
      <c r="D246" s="43" t="str">
        <f>_xll.BDP(C246,$D$7)</f>
        <v>JPY</v>
      </c>
      <c r="E246" s="43" t="s">
        <v>931</v>
      </c>
      <c r="F246" s="66">
        <f>_xll.BDP(C246,$F$7)</f>
        <v>26140</v>
      </c>
      <c r="G246" s="66">
        <f>_xll.BDP(C246,$G$7)</f>
        <v>26185</v>
      </c>
      <c r="H246" s="67">
        <f>IF(OR(G246="#N/A N/A",F246="#N/A N/A"),0,  G246 - F246)</f>
        <v>45</v>
      </c>
      <c r="I246" s="75">
        <f>IF(OR(F246=0,F246="#N/A N/A"),0,H246 / F246*100)</f>
        <v>0.17214996174445293</v>
      </c>
      <c r="J246" s="25">
        <v>0</v>
      </c>
      <c r="K246" s="48" t="str">
        <f>CONCATENATE(C791,D246, " Curncy")</f>
        <v>EURJPY Curncy</v>
      </c>
      <c r="L246" s="48">
        <f>IF(D246 = C791,1,_xll.BDP(K246,$L$7))</f>
        <v>1</v>
      </c>
      <c r="M246" s="68">
        <f>IF(D246 = C791,1,_xll.BDP(K246,$M$7)*L246)</f>
        <v>131.35</v>
      </c>
      <c r="N246" s="69">
        <f>H246*J246*T246/M246</f>
        <v>0</v>
      </c>
      <c r="O246" s="78">
        <f>N246 / Y791</f>
        <v>0</v>
      </c>
      <c r="P246" s="69">
        <f>G246*J246*T246/M246</f>
        <v>0</v>
      </c>
      <c r="Q246" s="10">
        <f>P246 / Y791*100</f>
        <v>0</v>
      </c>
      <c r="R246" s="81">
        <f>IF(Q246&lt;0,Q246,0)</f>
        <v>0</v>
      </c>
      <c r="S246" s="152">
        <f>IF(Q246&gt;0,Q246,0)</f>
        <v>0</v>
      </c>
      <c r="T246" s="33">
        <f>IF(EXACT(D246,UPPER(D246)),1,0.01)/V246</f>
        <v>1</v>
      </c>
      <c r="U246" s="43">
        <v>0</v>
      </c>
      <c r="V246" s="43">
        <v>1</v>
      </c>
      <c r="W246" s="143">
        <f>IF(AND(Q246&lt;0,O246&gt;0),O246,0)</f>
        <v>0</v>
      </c>
      <c r="X246" s="143">
        <f>IF(AND(Q246&gt;0,O246&gt;0),O246,0)</f>
        <v>0</v>
      </c>
      <c r="Y246" s="194"/>
      <c r="Z246" s="176">
        <f>_xll.BDH(C246,$Z$7,$D$1,$D$1)</f>
        <v>26235</v>
      </c>
      <c r="AA246" s="174">
        <f>IF(OR(F246="#N/A N/A",Z246="#N/A N/A"),0,  F246 - Z246)</f>
        <v>-95</v>
      </c>
      <c r="AB246" s="162">
        <f>IF(OR(Z246=0,Z246="#N/A N/A"),0,AA246 / Z246*100)</f>
        <v>-0.36211168286639983</v>
      </c>
      <c r="AC246" s="161">
        <v>0</v>
      </c>
      <c r="AD246" s="163">
        <f>IF(D246 = C791,1,_xll.BDP(K246,$AD$7)*L246)</f>
        <v>130.74</v>
      </c>
      <c r="AE246" s="186">
        <f>AA246*AC246*T246/AD246 / AF791</f>
        <v>0</v>
      </c>
      <c r="AF246" s="197"/>
      <c r="AG246" s="188"/>
      <c r="AH246" s="170"/>
    </row>
    <row r="247" spans="2:34" s="43" customFormat="1" ht="12" customHeight="1" x14ac:dyDescent="0.2">
      <c r="B247" s="48"/>
      <c r="C247" s="43" t="s">
        <v>883</v>
      </c>
      <c r="D247" s="43" t="str">
        <f>_xll.BDP(C247,$D$7)</f>
        <v>JPY</v>
      </c>
      <c r="E247" s="43" t="s">
        <v>932</v>
      </c>
      <c r="F247" s="66">
        <f>_xll.BDP(C247,$F$7)</f>
        <v>2131</v>
      </c>
      <c r="G247" s="66">
        <f>_xll.BDP(C247,$G$7)</f>
        <v>2137</v>
      </c>
      <c r="H247" s="67">
        <f>IF(OR(G247="#N/A N/A",F247="#N/A N/A"),0,  G247 - F247)</f>
        <v>6</v>
      </c>
      <c r="I247" s="75">
        <f>IF(OR(F247=0,F247="#N/A N/A"),0,H247 / F247*100)</f>
        <v>0.28155795401220085</v>
      </c>
      <c r="J247" s="25">
        <v>0</v>
      </c>
      <c r="K247" s="48" t="str">
        <f>CONCATENATE(C791,D247, " Curncy")</f>
        <v>EURJPY Curncy</v>
      </c>
      <c r="L247" s="48">
        <f>IF(D247 = C791,1,_xll.BDP(K247,$L$7))</f>
        <v>1</v>
      </c>
      <c r="M247" s="68">
        <f>IF(D247 = C791,1,_xll.BDP(K247,$M$7)*L247)</f>
        <v>131.35</v>
      </c>
      <c r="N247" s="69">
        <f>H247*J247*T247/M247</f>
        <v>0</v>
      </c>
      <c r="O247" s="78">
        <f>N247 / Y791</f>
        <v>0</v>
      </c>
      <c r="P247" s="69">
        <f>G247*J247*T247/M247</f>
        <v>0</v>
      </c>
      <c r="Q247" s="10">
        <f>P247 / Y791*100</f>
        <v>0</v>
      </c>
      <c r="R247" s="81">
        <f>IF(Q247&lt;0,Q247,0)</f>
        <v>0</v>
      </c>
      <c r="S247" s="152">
        <f>IF(Q247&gt;0,Q247,0)</f>
        <v>0</v>
      </c>
      <c r="T247" s="33">
        <f>IF(EXACT(D247,UPPER(D247)),1,0.01)/V247</f>
        <v>1</v>
      </c>
      <c r="U247" s="43">
        <v>0</v>
      </c>
      <c r="V247" s="43">
        <v>1</v>
      </c>
      <c r="W247" s="143">
        <f>IF(AND(Q247&lt;0,O247&gt;0),O247,0)</f>
        <v>0</v>
      </c>
      <c r="X247" s="143">
        <f>IF(AND(Q247&gt;0,O247&gt;0),O247,0)</f>
        <v>0</v>
      </c>
      <c r="Y247" s="194"/>
      <c r="Z247" s="176">
        <f>_xll.BDH(C247,$Z$7,$D$1,$D$1)</f>
        <v>2170</v>
      </c>
      <c r="AA247" s="174">
        <f>IF(OR(F247="#N/A N/A",Z247="#N/A N/A"),0,  F247 - Z247)</f>
        <v>-39</v>
      </c>
      <c r="AB247" s="162">
        <f>IF(OR(Z247=0,Z247="#N/A N/A"),0,AA247 / Z247*100)</f>
        <v>-1.7972350230414749</v>
      </c>
      <c r="AC247" s="161">
        <v>0</v>
      </c>
      <c r="AD247" s="163">
        <f>IF(D247 = C791,1,_xll.BDP(K247,$AD$7)*L247)</f>
        <v>130.74</v>
      </c>
      <c r="AE247" s="186">
        <f>AA247*AC247*T247/AD247 / AF791</f>
        <v>0</v>
      </c>
      <c r="AF247" s="197"/>
      <c r="AG247" s="188"/>
      <c r="AH247" s="170"/>
    </row>
    <row r="248" spans="2:34" s="43" customFormat="1" ht="12" customHeight="1" x14ac:dyDescent="0.2">
      <c r="B248" s="48">
        <v>560</v>
      </c>
      <c r="C248" s="43" t="s">
        <v>884</v>
      </c>
      <c r="D248" s="43" t="str">
        <f>_xll.BDP(C248,$D$7)</f>
        <v>JPY</v>
      </c>
      <c r="E248" s="43" t="s">
        <v>933</v>
      </c>
      <c r="F248" s="66">
        <f>_xll.BDP(C248,$F$7)</f>
        <v>1528</v>
      </c>
      <c r="G248" s="66">
        <f>_xll.BDP(C248,$G$7)</f>
        <v>1560</v>
      </c>
      <c r="H248" s="67">
        <f>IF(OR(G248="#N/A N/A",F248="#N/A N/A"),0,  G248 - F248)</f>
        <v>32</v>
      </c>
      <c r="I248" s="75">
        <f>IF(OR(F248=0,F248="#N/A N/A"),0,H248 / F248*100)</f>
        <v>2.0942408376963351</v>
      </c>
      <c r="J248" s="25">
        <v>0</v>
      </c>
      <c r="K248" s="48" t="str">
        <f>CONCATENATE(C791,D248, " Curncy")</f>
        <v>EURJPY Curncy</v>
      </c>
      <c r="L248" s="48">
        <f>IF(D248 = C791,1,_xll.BDP(K248,$L$7))</f>
        <v>1</v>
      </c>
      <c r="M248" s="68">
        <f>IF(D248 = C791,1,_xll.BDP(K248,$M$7)*L248)</f>
        <v>131.35</v>
      </c>
      <c r="N248" s="69">
        <f>H248*J248*T248/M248</f>
        <v>0</v>
      </c>
      <c r="O248" s="78">
        <f>N248 / Y791</f>
        <v>0</v>
      </c>
      <c r="P248" s="69">
        <f>G248*J248*T248/M248</f>
        <v>0</v>
      </c>
      <c r="Q248" s="10">
        <f>P248 / Y791*100</f>
        <v>0</v>
      </c>
      <c r="R248" s="81">
        <f>IF(Q248&lt;0,Q248,0)</f>
        <v>0</v>
      </c>
      <c r="S248" s="152">
        <f>IF(Q248&gt;0,Q248,0)</f>
        <v>0</v>
      </c>
      <c r="T248" s="33">
        <f>IF(EXACT(D248,UPPER(D248)),1,0.01)/V248</f>
        <v>1</v>
      </c>
      <c r="U248" s="43">
        <v>0</v>
      </c>
      <c r="V248" s="43">
        <v>1</v>
      </c>
      <c r="W248" s="143">
        <f>IF(AND(Q248&lt;0,O248&gt;0),O248,0)</f>
        <v>0</v>
      </c>
      <c r="X248" s="143">
        <f>IF(AND(Q248&gt;0,O248&gt;0),O248,0)</f>
        <v>0</v>
      </c>
      <c r="Y248" s="194"/>
      <c r="Z248" s="176">
        <f>_xll.BDH(C248,$Z$7,$D$1,$D$1)</f>
        <v>1535</v>
      </c>
      <c r="AA248" s="174">
        <f>IF(OR(F248="#N/A N/A",Z248="#N/A N/A"),0,  F248 - Z248)</f>
        <v>-7</v>
      </c>
      <c r="AB248" s="162">
        <f>IF(OR(Z248=0,Z248="#N/A N/A"),0,AA248 / Z248*100)</f>
        <v>-0.4560260586319218</v>
      </c>
      <c r="AC248" s="161">
        <v>0</v>
      </c>
      <c r="AD248" s="163">
        <f>IF(D248 = C791,1,_xll.BDP(K248,$AD$7)*L248)</f>
        <v>130.74</v>
      </c>
      <c r="AE248" s="186">
        <f>AA248*AC248*T248/AD248 / AF791</f>
        <v>0</v>
      </c>
      <c r="AF248" s="197"/>
      <c r="AG248" s="188"/>
      <c r="AH248" s="170"/>
    </row>
    <row r="249" spans="2:34" s="43" customFormat="1" x14ac:dyDescent="0.2">
      <c r="B249" s="48">
        <v>26542</v>
      </c>
      <c r="C249" s="140" t="s">
        <v>174</v>
      </c>
      <c r="D249" s="43" t="str">
        <f>_xll.BDP(C249,$D$7)</f>
        <v>USD</v>
      </c>
      <c r="E249" s="43" t="s">
        <v>423</v>
      </c>
      <c r="F249" s="66">
        <f>_xll.BDP(C249,$F$7)</f>
        <v>114.126</v>
      </c>
      <c r="G249" s="66">
        <f>_xll.BDP(C249,$G$7)</f>
        <v>118.297</v>
      </c>
      <c r="H249" s="67">
        <f>IF(OR(G249="#N/A N/A",F249="#N/A N/A"),0,  G249 - F249)</f>
        <v>4.1709999999999923</v>
      </c>
      <c r="I249" s="75">
        <f>IF(OR(F249=0,F249="#N/A N/A"),0,H249 / F249*100)</f>
        <v>3.6547324886528858</v>
      </c>
      <c r="J249" s="25">
        <v>260000</v>
      </c>
      <c r="K249" s="48" t="str">
        <f>CONCATENATE(C791,D249, " Curncy")</f>
        <v>EURUSD Curncy</v>
      </c>
      <c r="L249" s="48">
        <f>IF(D249 = C791,1,_xll.BDP(K249,$L$7))</f>
        <v>1</v>
      </c>
      <c r="M249" s="68">
        <f>IF(D249 = C791,1,_xll.BDP(K249,$M$7)*L249)</f>
        <v>1.2309000000000001</v>
      </c>
      <c r="N249" s="69">
        <f>H249*J249*T249/M249</f>
        <v>8810.3014054756495</v>
      </c>
      <c r="O249" s="78">
        <f>N249 / Y791</f>
        <v>5.2366785951673148E-5</v>
      </c>
      <c r="P249" s="69">
        <f>G249*J249*T249/M249</f>
        <v>249875.86318953609</v>
      </c>
      <c r="Q249" s="10">
        <f>P249 / Y791*100</f>
        <v>0.14852154585771016</v>
      </c>
      <c r="R249" s="81">
        <f>IF(Q249&lt;0,Q249,0)</f>
        <v>0</v>
      </c>
      <c r="S249" s="152">
        <f>IF(Q249&gt;0,Q249,0)</f>
        <v>0.14852154585771016</v>
      </c>
      <c r="T249" s="33">
        <f>IF(EXACT(D249,UPPER(D249)),1,0.01)/V249</f>
        <v>0.01</v>
      </c>
      <c r="U249" s="43">
        <v>0</v>
      </c>
      <c r="V249" s="43">
        <v>100</v>
      </c>
      <c r="W249" s="143">
        <f>IF(AND(Q249&lt;0,O249&gt;0),O249,0)</f>
        <v>0</v>
      </c>
      <c r="X249" s="143">
        <f>IF(AND(Q249&gt;0,O249&gt;0),O249,0)</f>
        <v>5.2366785951673148E-5</v>
      </c>
      <c r="Y249" s="194"/>
      <c r="Z249" s="176" t="str">
        <f>_xll.BDH(C249,$Z$7,$D$1,$D$1)</f>
        <v>#N/A N/A</v>
      </c>
      <c r="AA249" s="174">
        <f>IF(OR(F249="#N/A N/A",Z249="#N/A N/A"),0,  F249 - Z249)</f>
        <v>0</v>
      </c>
      <c r="AB249" s="162">
        <f>IF(OR(Z249=0,Z249="#N/A N/A"),0,AA249 / Z249*100)</f>
        <v>0</v>
      </c>
      <c r="AC249" s="161">
        <v>260000</v>
      </c>
      <c r="AD249" s="163">
        <f>IF(D249 = C791,1,_xll.BDP(K249,$AD$7)*L249)</f>
        <v>1.2319</v>
      </c>
      <c r="AE249" s="186">
        <f>AA249*AC249*T249/AD249 / AF791</f>
        <v>0</v>
      </c>
      <c r="AF249" s="197"/>
      <c r="AG249" s="188"/>
      <c r="AH249" s="170"/>
    </row>
    <row r="250" spans="2:34" s="43" customFormat="1" ht="12" customHeight="1" x14ac:dyDescent="0.2">
      <c r="B250" s="48">
        <v>25450</v>
      </c>
      <c r="C250" s="140" t="s">
        <v>886</v>
      </c>
      <c r="D250" s="43" t="str">
        <f>_xll.BDP(C250,$D$7)</f>
        <v>JPY</v>
      </c>
      <c r="E250" s="43" t="s">
        <v>935</v>
      </c>
      <c r="F250" s="66">
        <f>_xll.BDP(C250,$F$7)</f>
        <v>1209</v>
      </c>
      <c r="G250" s="66">
        <f>_xll.BDP(C250,$G$7)</f>
        <v>1198</v>
      </c>
      <c r="H250" s="67">
        <f>IF(OR(G250="#N/A N/A",F250="#N/A N/A"),0,  G250 - F250)</f>
        <v>-11</v>
      </c>
      <c r="I250" s="75">
        <f>IF(OR(F250=0,F250="#N/A N/A"),0,H250 / F250*100)</f>
        <v>-0.90984284532671633</v>
      </c>
      <c r="J250" s="25">
        <v>0</v>
      </c>
      <c r="K250" s="48" t="str">
        <f>CONCATENATE(C791,D250, " Curncy")</f>
        <v>EURJPY Curncy</v>
      </c>
      <c r="L250" s="48">
        <f>IF(D250 = C791,1,_xll.BDP(K250,$L$7))</f>
        <v>1</v>
      </c>
      <c r="M250" s="68">
        <f>IF(D250 = C791,1,_xll.BDP(K250,$M$7)*L250)</f>
        <v>131.35</v>
      </c>
      <c r="N250" s="69">
        <f>H250*J250*T250/M250</f>
        <v>0</v>
      </c>
      <c r="O250" s="78">
        <f>N250 / Y791</f>
        <v>0</v>
      </c>
      <c r="P250" s="69">
        <f>G250*J250*T250/M250</f>
        <v>0</v>
      </c>
      <c r="Q250" s="10">
        <f>P250 / Y791*100</f>
        <v>0</v>
      </c>
      <c r="R250" s="81">
        <f>IF(Q250&lt;0,Q250,0)</f>
        <v>0</v>
      </c>
      <c r="S250" s="152">
        <f>IF(Q250&gt;0,Q250,0)</f>
        <v>0</v>
      </c>
      <c r="T250" s="33">
        <f>IF(EXACT(D250,UPPER(D250)),1,0.01)/V250</f>
        <v>1</v>
      </c>
      <c r="U250" s="43">
        <v>0</v>
      </c>
      <c r="V250" s="43">
        <v>1</v>
      </c>
      <c r="W250" s="143">
        <f>IF(AND(Q250&lt;0,O250&gt;0),O250,0)</f>
        <v>0</v>
      </c>
      <c r="X250" s="143">
        <f>IF(AND(Q250&gt;0,O250&gt;0),O250,0)</f>
        <v>0</v>
      </c>
      <c r="Y250" s="194"/>
      <c r="Z250" s="176">
        <f>_xll.BDH(C250,$Z$7,$D$1,$D$1)</f>
        <v>1237</v>
      </c>
      <c r="AA250" s="174">
        <f>IF(OR(F250="#N/A N/A",Z250="#N/A N/A"),0,  F250 - Z250)</f>
        <v>-28</v>
      </c>
      <c r="AB250" s="162">
        <f>IF(OR(Z250=0,Z250="#N/A N/A"),0,AA250 / Z250*100)</f>
        <v>-2.2635408245755859</v>
      </c>
      <c r="AC250" s="161">
        <v>0</v>
      </c>
      <c r="AD250" s="163">
        <f>IF(D250 = C791,1,_xll.BDP(K250,$AD$7)*L250)</f>
        <v>130.74</v>
      </c>
      <c r="AE250" s="186">
        <f>AA250*AC250*T250/AD250 / AF791</f>
        <v>0</v>
      </c>
      <c r="AF250" s="197"/>
      <c r="AG250" s="188"/>
      <c r="AH250" s="170"/>
    </row>
    <row r="251" spans="2:34" s="43" customFormat="1" ht="12" customHeight="1" x14ac:dyDescent="0.2">
      <c r="B251" s="48">
        <v>20499</v>
      </c>
      <c r="C251" s="140" t="s">
        <v>887</v>
      </c>
      <c r="D251" s="43" t="str">
        <f>_xll.BDP(C251,$D$7)</f>
        <v>JPY</v>
      </c>
      <c r="E251" s="43" t="s">
        <v>936</v>
      </c>
      <c r="F251" s="66">
        <f>_xll.BDP(C251,$F$7)</f>
        <v>1620.5</v>
      </c>
      <c r="G251" s="66">
        <f>_xll.BDP(C251,$G$7)</f>
        <v>1616</v>
      </c>
      <c r="H251" s="67">
        <f>IF(OR(G251="#N/A N/A",F251="#N/A N/A"),0,  G251 - F251)</f>
        <v>-4.5</v>
      </c>
      <c r="I251" s="75">
        <f>IF(OR(F251=0,F251="#N/A N/A"),0,H251 / F251*100)</f>
        <v>-0.27769207034865778</v>
      </c>
      <c r="J251" s="25">
        <v>0</v>
      </c>
      <c r="K251" s="48" t="str">
        <f>CONCATENATE(C791,D251, " Curncy")</f>
        <v>EURJPY Curncy</v>
      </c>
      <c r="L251" s="48">
        <f>IF(D251 = C791,1,_xll.BDP(K251,$L$7))</f>
        <v>1</v>
      </c>
      <c r="M251" s="68">
        <f>IF(D251 = C791,1,_xll.BDP(K251,$M$7)*L251)</f>
        <v>131.35</v>
      </c>
      <c r="N251" s="69">
        <f>H251*J251*T251/M251</f>
        <v>0</v>
      </c>
      <c r="O251" s="78">
        <f>N251 / Y791</f>
        <v>0</v>
      </c>
      <c r="P251" s="69">
        <f>G251*J251*T251/M251</f>
        <v>0</v>
      </c>
      <c r="Q251" s="10">
        <f>P251 / Y791*100</f>
        <v>0</v>
      </c>
      <c r="R251" s="81">
        <f>IF(Q251&lt;0,Q251,0)</f>
        <v>0</v>
      </c>
      <c r="S251" s="152">
        <f>IF(Q251&gt;0,Q251,0)</f>
        <v>0</v>
      </c>
      <c r="T251" s="33">
        <f>IF(EXACT(D251,UPPER(D251)),1,0.01)/V251</f>
        <v>1</v>
      </c>
      <c r="U251" s="43">
        <v>0</v>
      </c>
      <c r="V251" s="43">
        <v>1</v>
      </c>
      <c r="W251" s="143">
        <f>IF(AND(Q251&lt;0,O251&gt;0),O251,0)</f>
        <v>0</v>
      </c>
      <c r="X251" s="143">
        <f>IF(AND(Q251&gt;0,O251&gt;0),O251,0)</f>
        <v>0</v>
      </c>
      <c r="Y251" s="194"/>
      <c r="Z251" s="176">
        <f>_xll.BDH(C251,$Z$7,$D$1,$D$1)</f>
        <v>1636</v>
      </c>
      <c r="AA251" s="174">
        <f>IF(OR(F251="#N/A N/A",Z251="#N/A N/A"),0,  F251 - Z251)</f>
        <v>-15.5</v>
      </c>
      <c r="AB251" s="162">
        <f>IF(OR(Z251=0,Z251="#N/A N/A"),0,AA251 / Z251*100)</f>
        <v>-0.94743276283618583</v>
      </c>
      <c r="AC251" s="161">
        <v>0</v>
      </c>
      <c r="AD251" s="163">
        <f>IF(D251 = C791,1,_xll.BDP(K251,$AD$7)*L251)</f>
        <v>130.74</v>
      </c>
      <c r="AE251" s="186">
        <f>AA251*AC251*T251/AD251 / AF791</f>
        <v>0</v>
      </c>
      <c r="AF251" s="197"/>
      <c r="AG251" s="188"/>
      <c r="AH251" s="170"/>
    </row>
    <row r="252" spans="2:34" s="43" customFormat="1" x14ac:dyDescent="0.2">
      <c r="B252" s="48">
        <v>26549</v>
      </c>
      <c r="C252" s="140" t="s">
        <v>173</v>
      </c>
      <c r="D252" s="43" t="str">
        <f>_xll.BDP(C252,$D$7)</f>
        <v>JPY</v>
      </c>
      <c r="E252" s="43" t="s">
        <v>490</v>
      </c>
      <c r="F252" s="66">
        <f>_xll.BDP(C252,$F$7)</f>
        <v>215</v>
      </c>
      <c r="G252" s="66">
        <f>_xll.BDP(C252,$G$7)</f>
        <v>213</v>
      </c>
      <c r="H252" s="67">
        <f>IF(OR(G252="#N/A N/A",F252="#N/A N/A"),0,  G252 - F252)</f>
        <v>-2</v>
      </c>
      <c r="I252" s="75">
        <f>IF(OR(F252=0,F252="#N/A N/A"),0,H252 / F252*100)</f>
        <v>-0.93023255813953487</v>
      </c>
      <c r="J252" s="25">
        <v>-900000</v>
      </c>
      <c r="K252" s="48" t="str">
        <f>CONCATENATE(C791,D252, " Curncy")</f>
        <v>EURJPY Curncy</v>
      </c>
      <c r="L252" s="48">
        <f>IF(D252 = C791,1,_xll.BDP(K252,$L$7))</f>
        <v>1</v>
      </c>
      <c r="M252" s="68">
        <f>IF(D252 = C791,1,_xll.BDP(K252,$M$7)*L252)</f>
        <v>131.35</v>
      </c>
      <c r="N252" s="69">
        <f>H252*J252*T252/M252</f>
        <v>13703.844689760183</v>
      </c>
      <c r="O252" s="78">
        <f>N252 / Y791</f>
        <v>8.1453093209459961E-5</v>
      </c>
      <c r="P252" s="69">
        <f>G252*J252*T252/M252</f>
        <v>-1459459.4594594594</v>
      </c>
      <c r="Q252" s="10">
        <f>P252 / Y791*100</f>
        <v>-0.8674754426807485</v>
      </c>
      <c r="R252" s="81">
        <f>IF(Q252&lt;0,Q252,0)</f>
        <v>-0.8674754426807485</v>
      </c>
      <c r="S252" s="152">
        <f>IF(Q252&gt;0,Q252,0)</f>
        <v>0</v>
      </c>
      <c r="T252" s="33">
        <f>IF(EXACT(D252,UPPER(D252)),1,0.01)/V252</f>
        <v>1</v>
      </c>
      <c r="U252" s="43">
        <v>0</v>
      </c>
      <c r="V252" s="43">
        <v>1</v>
      </c>
      <c r="W252" s="143">
        <f>IF(AND(Q252&lt;0,O252&gt;0),O252,0)</f>
        <v>8.1453093209459961E-5</v>
      </c>
      <c r="X252" s="143">
        <f>IF(AND(Q252&gt;0,O252&gt;0),O252,0)</f>
        <v>0</v>
      </c>
      <c r="Y252" s="194"/>
      <c r="Z252" s="176">
        <f>_xll.BDH(C252,$Z$7,$D$1,$D$1)</f>
        <v>219</v>
      </c>
      <c r="AA252" s="174">
        <f>IF(OR(F252="#N/A N/A",Z252="#N/A N/A"),0,  F252 - Z252)</f>
        <v>-4</v>
      </c>
      <c r="AB252" s="162">
        <f>IF(OR(Z252=0,Z252="#N/A N/A"),0,AA252 / Z252*100)</f>
        <v>-1.8264840182648401</v>
      </c>
      <c r="AC252" s="161">
        <v>-900000</v>
      </c>
      <c r="AD252" s="163">
        <f>IF(D252 = C791,1,_xll.BDP(K252,$AD$7)*L252)</f>
        <v>130.74</v>
      </c>
      <c r="AE252" s="186">
        <f>AA252*AC252*T252/AD252 / AF791</f>
        <v>1.6183293333465811E-4</v>
      </c>
      <c r="AF252" s="197"/>
      <c r="AG252" s="188"/>
      <c r="AH252" s="170"/>
    </row>
    <row r="253" spans="2:34" s="43" customFormat="1" ht="12" customHeight="1" x14ac:dyDescent="0.2">
      <c r="B253" s="48">
        <v>23205</v>
      </c>
      <c r="C253" s="140" t="s">
        <v>888</v>
      </c>
      <c r="D253" s="43" t="str">
        <f>_xll.BDP(C253,$D$7)</f>
        <v>JPY</v>
      </c>
      <c r="E253" s="43" t="s">
        <v>937</v>
      </c>
      <c r="F253" s="66">
        <f>_xll.BDP(C253,$F$7)</f>
        <v>2627</v>
      </c>
      <c r="G253" s="66">
        <f>_xll.BDP(C253,$G$7)</f>
        <v>2630</v>
      </c>
      <c r="H253" s="67">
        <f>IF(OR(G253="#N/A N/A",F253="#N/A N/A"),0,  G253 - F253)</f>
        <v>3</v>
      </c>
      <c r="I253" s="75">
        <f>IF(OR(F253=0,F253="#N/A N/A"),0,H253 / F253*100)</f>
        <v>0.11419870574800152</v>
      </c>
      <c r="J253" s="25">
        <v>0</v>
      </c>
      <c r="K253" s="48" t="str">
        <f>CONCATENATE(C791,D253, " Curncy")</f>
        <v>EURJPY Curncy</v>
      </c>
      <c r="L253" s="48">
        <f>IF(D253 = C791,1,_xll.BDP(K253,$L$7))</f>
        <v>1</v>
      </c>
      <c r="M253" s="68">
        <f>IF(D253 = C791,1,_xll.BDP(K253,$M$7)*L253)</f>
        <v>131.35</v>
      </c>
      <c r="N253" s="69">
        <f>H253*J253*T253/M253</f>
        <v>0</v>
      </c>
      <c r="O253" s="78">
        <f>N253 / Y791</f>
        <v>0</v>
      </c>
      <c r="P253" s="69">
        <f>G253*J253*T253/M253</f>
        <v>0</v>
      </c>
      <c r="Q253" s="10">
        <f>P253 / Y791*100</f>
        <v>0</v>
      </c>
      <c r="R253" s="81">
        <f>IF(Q253&lt;0,Q253,0)</f>
        <v>0</v>
      </c>
      <c r="S253" s="152">
        <f>IF(Q253&gt;0,Q253,0)</f>
        <v>0</v>
      </c>
      <c r="T253" s="33">
        <f>IF(EXACT(D253,UPPER(D253)),1,0.01)/V253</f>
        <v>1</v>
      </c>
      <c r="U253" s="43">
        <v>0</v>
      </c>
      <c r="V253" s="43">
        <v>1</v>
      </c>
      <c r="W253" s="143">
        <f>IF(AND(Q253&lt;0,O253&gt;0),O253,0)</f>
        <v>0</v>
      </c>
      <c r="X253" s="143">
        <f>IF(AND(Q253&gt;0,O253&gt;0),O253,0)</f>
        <v>0</v>
      </c>
      <c r="Y253" s="194"/>
      <c r="Z253" s="176">
        <f>_xll.BDH(C253,$Z$7,$D$1,$D$1)</f>
        <v>2653</v>
      </c>
      <c r="AA253" s="174">
        <f>IF(OR(F253="#N/A N/A",Z253="#N/A N/A"),0,  F253 - Z253)</f>
        <v>-26</v>
      </c>
      <c r="AB253" s="162">
        <f>IF(OR(Z253=0,Z253="#N/A N/A"),0,AA253 / Z253*100)</f>
        <v>-0.98002261590652096</v>
      </c>
      <c r="AC253" s="161">
        <v>0</v>
      </c>
      <c r="AD253" s="163">
        <f>IF(D253 = C791,1,_xll.BDP(K253,$AD$7)*L253)</f>
        <v>130.74</v>
      </c>
      <c r="AE253" s="186">
        <f>AA253*AC253*T253/AD253 / AF791</f>
        <v>0</v>
      </c>
      <c r="AF253" s="197"/>
      <c r="AG253" s="188"/>
      <c r="AH253" s="170"/>
    </row>
    <row r="254" spans="2:34" s="43" customFormat="1" ht="12" customHeight="1" x14ac:dyDescent="0.2">
      <c r="B254" s="48">
        <v>101</v>
      </c>
      <c r="C254" s="140" t="s">
        <v>889</v>
      </c>
      <c r="D254" s="43" t="str">
        <f>_xll.BDP(C254,$D$7)</f>
        <v>JPY</v>
      </c>
      <c r="E254" s="43" t="s">
        <v>938</v>
      </c>
      <c r="F254" s="66">
        <f>_xll.BDP(C254,$F$7)</f>
        <v>202000</v>
      </c>
      <c r="G254" s="66">
        <f>_xll.BDP(C254,$G$7)</f>
        <v>199900</v>
      </c>
      <c r="H254" s="67">
        <f>IF(OR(G254="#N/A N/A",F254="#N/A N/A"),0,  G254 - F254)</f>
        <v>-2100</v>
      </c>
      <c r="I254" s="75">
        <f>IF(OR(F254=0,F254="#N/A N/A"),0,H254 / F254*100)</f>
        <v>-1.0396039603960396</v>
      </c>
      <c r="J254" s="25">
        <v>0</v>
      </c>
      <c r="K254" s="48" t="str">
        <f>CONCATENATE(C791,D254, " Curncy")</f>
        <v>EURJPY Curncy</v>
      </c>
      <c r="L254" s="48">
        <f>IF(D254 = C791,1,_xll.BDP(K254,$L$7))</f>
        <v>1</v>
      </c>
      <c r="M254" s="68">
        <f>IF(D254 = C791,1,_xll.BDP(K254,$M$7)*L254)</f>
        <v>131.35</v>
      </c>
      <c r="N254" s="69">
        <f>H254*J254*T254/M254</f>
        <v>0</v>
      </c>
      <c r="O254" s="78">
        <f>N254 / Y791</f>
        <v>0</v>
      </c>
      <c r="P254" s="69">
        <f>G254*J254*T254/M254</f>
        <v>0</v>
      </c>
      <c r="Q254" s="10">
        <f>P254 / Y791*100</f>
        <v>0</v>
      </c>
      <c r="R254" s="81">
        <f>IF(Q254&lt;0,Q254,0)</f>
        <v>0</v>
      </c>
      <c r="S254" s="152">
        <f>IF(Q254&gt;0,Q254,0)</f>
        <v>0</v>
      </c>
      <c r="T254" s="33">
        <f>IF(EXACT(D254,UPPER(D254)),1,0.01)/V254</f>
        <v>1</v>
      </c>
      <c r="U254" s="43">
        <v>0</v>
      </c>
      <c r="V254" s="43">
        <v>1</v>
      </c>
      <c r="W254" s="143">
        <f>IF(AND(Q254&lt;0,O254&gt;0),O254,0)</f>
        <v>0</v>
      </c>
      <c r="X254" s="143">
        <f>IF(AND(Q254&gt;0,O254&gt;0),O254,0)</f>
        <v>0</v>
      </c>
      <c r="Y254" s="194"/>
      <c r="Z254" s="176">
        <f>_xll.BDH(C254,$Z$7,$D$1,$D$1)</f>
        <v>201200</v>
      </c>
      <c r="AA254" s="174">
        <f>IF(OR(F254="#N/A N/A",Z254="#N/A N/A"),0,  F254 - Z254)</f>
        <v>800</v>
      </c>
      <c r="AB254" s="162">
        <f>IF(OR(Z254=0,Z254="#N/A N/A"),0,AA254 / Z254*100)</f>
        <v>0.39761431411530812</v>
      </c>
      <c r="AC254" s="161">
        <v>0</v>
      </c>
      <c r="AD254" s="163">
        <f>IF(D254 = C791,1,_xll.BDP(K254,$AD$7)*L254)</f>
        <v>130.74</v>
      </c>
      <c r="AE254" s="186">
        <f>AA254*AC254*T254/AD254 / AF791</f>
        <v>0</v>
      </c>
      <c r="AF254" s="197"/>
      <c r="AG254" s="188"/>
      <c r="AH254" s="170"/>
    </row>
    <row r="255" spans="2:34" s="43" customFormat="1" x14ac:dyDescent="0.2">
      <c r="B255" s="48">
        <v>25511</v>
      </c>
      <c r="C255" s="140" t="s">
        <v>491</v>
      </c>
      <c r="D255" s="43" t="str">
        <f>_xll.BDP(C255,$D$7)</f>
        <v>JPY</v>
      </c>
      <c r="E255" s="43" t="s">
        <v>492</v>
      </c>
      <c r="F255" s="66">
        <f>_xll.BDP(C255,$F$7)</f>
        <v>650.1</v>
      </c>
      <c r="G255" s="66">
        <f>_xll.BDP(C255,$G$7)</f>
        <v>645.5</v>
      </c>
      <c r="H255" s="67">
        <f>IF(OR(G255="#N/A N/A",F255="#N/A N/A"),0,  G255 - F255)</f>
        <v>-4.6000000000000227</v>
      </c>
      <c r="I255" s="75">
        <f>IF(OR(F255=0,F255="#N/A N/A"),0,H255 / F255*100)</f>
        <v>-0.70758344870020351</v>
      </c>
      <c r="J255" s="25">
        <v>513000</v>
      </c>
      <c r="K255" s="48" t="str">
        <f>CONCATENATE(C791,D255, " Curncy")</f>
        <v>EURJPY Curncy</v>
      </c>
      <c r="L255" s="48">
        <f>IF(D255 = C791,1,_xll.BDP(K255,$L$7))</f>
        <v>1</v>
      </c>
      <c r="M255" s="68">
        <f>IF(D255 = C791,1,_xll.BDP(K255,$M$7)*L255)</f>
        <v>131.35</v>
      </c>
      <c r="N255" s="69">
        <f>H255*J255*T255/M255</f>
        <v>-17965.740388275688</v>
      </c>
      <c r="O255" s="78">
        <f>N255 / Y791</f>
        <v>-1.0678500519760254E-4</v>
      </c>
      <c r="P255" s="69">
        <f>G255*J255*T255/M255</f>
        <v>2521062.0479634567</v>
      </c>
      <c r="Q255" s="10">
        <f>P255 / Y791*100</f>
        <v>1.4984721925011328</v>
      </c>
      <c r="R255" s="81">
        <f>IF(Q255&lt;0,Q255,0)</f>
        <v>0</v>
      </c>
      <c r="S255" s="152">
        <f>IF(Q255&gt;0,Q255,0)</f>
        <v>1.4984721925011328</v>
      </c>
      <c r="T255" s="33">
        <f>IF(EXACT(D255,UPPER(D255)),1,0.01)/V255</f>
        <v>1</v>
      </c>
      <c r="U255" s="43">
        <v>0</v>
      </c>
      <c r="V255" s="43">
        <v>1</v>
      </c>
      <c r="W255" s="143">
        <f>IF(AND(Q255&lt;0,O255&gt;0),O255,0)</f>
        <v>0</v>
      </c>
      <c r="X255" s="143">
        <f>IF(AND(Q255&gt;0,O255&gt;0),O255,0)</f>
        <v>0</v>
      </c>
      <c r="Y255" s="194"/>
      <c r="Z255" s="176">
        <f>_xll.BDH(C255,$Z$7,$D$1,$D$1)</f>
        <v>659.1</v>
      </c>
      <c r="AA255" s="174">
        <f>IF(OR(F255="#N/A N/A",Z255="#N/A N/A"),0,  F255 - Z255)</f>
        <v>-9</v>
      </c>
      <c r="AB255" s="162">
        <f>IF(OR(Z255=0,Z255="#N/A N/A"),0,AA255 / Z255*100)</f>
        <v>-1.3654984069185252</v>
      </c>
      <c r="AC255" s="161">
        <v>513000</v>
      </c>
      <c r="AD255" s="163">
        <f>IF(D255 = C791,1,_xll.BDP(K255,$AD$7)*L255)</f>
        <v>130.74</v>
      </c>
      <c r="AE255" s="186">
        <f>AA255*AC255*T255/AD255 / AF791</f>
        <v>-2.0755073700169901E-4</v>
      </c>
      <c r="AF255" s="197"/>
      <c r="AG255" s="188"/>
      <c r="AH255" s="170"/>
    </row>
    <row r="256" spans="2:34" s="43" customFormat="1" ht="12" customHeight="1" x14ac:dyDescent="0.2">
      <c r="B256" s="48">
        <v>20426</v>
      </c>
      <c r="C256" s="140" t="s">
        <v>891</v>
      </c>
      <c r="D256" s="43" t="str">
        <f>_xll.BDP(C256,$D$7)</f>
        <v>JPY</v>
      </c>
      <c r="E256" s="43" t="s">
        <v>942</v>
      </c>
      <c r="F256" s="66">
        <f>_xll.BDP(C256,$F$7)</f>
        <v>3400</v>
      </c>
      <c r="G256" s="66">
        <f>_xll.BDP(C256,$G$7)</f>
        <v>3400</v>
      </c>
      <c r="H256" s="67">
        <f>IF(OR(G256="#N/A N/A",F256="#N/A N/A"),0,  G256 - F256)</f>
        <v>0</v>
      </c>
      <c r="I256" s="75">
        <f>IF(OR(F256=0,F256="#N/A N/A"),0,H256 / F256*100)</f>
        <v>0</v>
      </c>
      <c r="J256" s="25">
        <v>0</v>
      </c>
      <c r="K256" s="48" t="str">
        <f>CONCATENATE(C791,D256, " Curncy")</f>
        <v>EURJPY Curncy</v>
      </c>
      <c r="L256" s="48">
        <f>IF(D256 = C791,1,_xll.BDP(K256,$L$7))</f>
        <v>1</v>
      </c>
      <c r="M256" s="68">
        <f>IF(D256 = C791,1,_xll.BDP(K256,$M$7)*L256)</f>
        <v>131.35</v>
      </c>
      <c r="N256" s="69">
        <f>H256*J256*T256/M256</f>
        <v>0</v>
      </c>
      <c r="O256" s="78">
        <f>N256 / Y791</f>
        <v>0</v>
      </c>
      <c r="P256" s="69">
        <f>G256*J256*T256/M256</f>
        <v>0</v>
      </c>
      <c r="Q256" s="10">
        <f>P256 / Y791*100</f>
        <v>0</v>
      </c>
      <c r="R256" s="81">
        <f>IF(Q256&lt;0,Q256,0)</f>
        <v>0</v>
      </c>
      <c r="S256" s="152">
        <f>IF(Q256&gt;0,Q256,0)</f>
        <v>0</v>
      </c>
      <c r="T256" s="33">
        <f>IF(EXACT(D256,UPPER(D256)),1,0.01)/V256</f>
        <v>1</v>
      </c>
      <c r="U256" s="43">
        <v>0</v>
      </c>
      <c r="V256" s="43">
        <v>1</v>
      </c>
      <c r="W256" s="143">
        <f>IF(AND(Q256&lt;0,O256&gt;0),O256,0)</f>
        <v>0</v>
      </c>
      <c r="X256" s="143">
        <f>IF(AND(Q256&gt;0,O256&gt;0),O256,0)</f>
        <v>0</v>
      </c>
      <c r="Y256" s="194"/>
      <c r="Z256" s="176">
        <f>_xll.BDH(C256,$Z$7,$D$1,$D$1)</f>
        <v>3555</v>
      </c>
      <c r="AA256" s="174">
        <f>IF(OR(F256="#N/A N/A",Z256="#N/A N/A"),0,  F256 - Z256)</f>
        <v>-155</v>
      </c>
      <c r="AB256" s="162">
        <f>IF(OR(Z256=0,Z256="#N/A N/A"),0,AA256 / Z256*100)</f>
        <v>-4.3600562587904363</v>
      </c>
      <c r="AC256" s="161">
        <v>0</v>
      </c>
      <c r="AD256" s="163">
        <f>IF(D256 = C791,1,_xll.BDP(K256,$AD$7)*L256)</f>
        <v>130.74</v>
      </c>
      <c r="AE256" s="186">
        <f>AA256*AC256*T256/AD256 / AF791</f>
        <v>0</v>
      </c>
      <c r="AF256" s="197"/>
      <c r="AG256" s="188"/>
      <c r="AH256" s="170"/>
    </row>
    <row r="257" spans="2:34" s="43" customFormat="1" ht="12" customHeight="1" x14ac:dyDescent="0.2">
      <c r="B257" s="48">
        <v>20651</v>
      </c>
      <c r="C257" s="140" t="s">
        <v>892</v>
      </c>
      <c r="D257" s="43" t="str">
        <f>_xll.BDP(C257,$D$7)</f>
        <v>JPY</v>
      </c>
      <c r="E257" s="43" t="s">
        <v>943</v>
      </c>
      <c r="F257" s="66">
        <f>_xll.BDP(C257,$F$7)</f>
        <v>2808</v>
      </c>
      <c r="G257" s="66">
        <f>_xll.BDP(C257,$G$7)</f>
        <v>2866</v>
      </c>
      <c r="H257" s="67">
        <f>IF(OR(G257="#N/A N/A",F257="#N/A N/A"),0,  G257 - F257)</f>
        <v>58</v>
      </c>
      <c r="I257" s="75">
        <f>IF(OR(F257=0,F257="#N/A N/A"),0,H257 / F257*100)</f>
        <v>2.0655270655270654</v>
      </c>
      <c r="J257" s="25">
        <v>0</v>
      </c>
      <c r="K257" s="48" t="str">
        <f>CONCATENATE(C791,D257, " Curncy")</f>
        <v>EURJPY Curncy</v>
      </c>
      <c r="L257" s="48">
        <f>IF(D257 = C791,1,_xll.BDP(K257,$L$7))</f>
        <v>1</v>
      </c>
      <c r="M257" s="68">
        <f>IF(D257 = C791,1,_xll.BDP(K257,$M$7)*L257)</f>
        <v>131.35</v>
      </c>
      <c r="N257" s="69">
        <f>H257*J257*T257/M257</f>
        <v>0</v>
      </c>
      <c r="O257" s="78">
        <f>N257 / Y791</f>
        <v>0</v>
      </c>
      <c r="P257" s="69">
        <f>G257*J257*T257/M257</f>
        <v>0</v>
      </c>
      <c r="Q257" s="10">
        <f>P257 / Y791*100</f>
        <v>0</v>
      </c>
      <c r="R257" s="81">
        <f>IF(Q257&lt;0,Q257,0)</f>
        <v>0</v>
      </c>
      <c r="S257" s="152">
        <f>IF(Q257&gt;0,Q257,0)</f>
        <v>0</v>
      </c>
      <c r="T257" s="33">
        <f>IF(EXACT(D257,UPPER(D257)),1,0.01)/V257</f>
        <v>1</v>
      </c>
      <c r="U257" s="43">
        <v>0</v>
      </c>
      <c r="V257" s="43">
        <v>1</v>
      </c>
      <c r="W257" s="143">
        <f>IF(AND(Q257&lt;0,O257&gt;0),O257,0)</f>
        <v>0</v>
      </c>
      <c r="X257" s="143">
        <f>IF(AND(Q257&gt;0,O257&gt;0),O257,0)</f>
        <v>0</v>
      </c>
      <c r="Y257" s="194"/>
      <c r="Z257" s="176">
        <f>_xll.BDH(C257,$Z$7,$D$1,$D$1)</f>
        <v>2776.5</v>
      </c>
      <c r="AA257" s="174">
        <f>IF(OR(F257="#N/A N/A",Z257="#N/A N/A"),0,  F257 - Z257)</f>
        <v>31.5</v>
      </c>
      <c r="AB257" s="162">
        <f>IF(OR(Z257=0,Z257="#N/A N/A"),0,AA257 / Z257*100)</f>
        <v>1.1345218800648298</v>
      </c>
      <c r="AC257" s="161">
        <v>0</v>
      </c>
      <c r="AD257" s="163">
        <f>IF(D257 = C791,1,_xll.BDP(K257,$AD$7)*L257)</f>
        <v>130.74</v>
      </c>
      <c r="AE257" s="186">
        <f>AA257*AC257*T257/AD257 / AF791</f>
        <v>0</v>
      </c>
      <c r="AF257" s="197"/>
      <c r="AG257" s="188"/>
      <c r="AH257" s="170"/>
    </row>
    <row r="258" spans="2:34" s="43" customFormat="1" ht="12" customHeight="1" x14ac:dyDescent="0.2">
      <c r="B258" s="48">
        <v>27628</v>
      </c>
      <c r="C258" s="140" t="s">
        <v>893</v>
      </c>
      <c r="D258" s="43" t="str">
        <f>_xll.BDP(C258,$D$7)</f>
        <v>JPY</v>
      </c>
      <c r="E258" s="43" t="s">
        <v>944</v>
      </c>
      <c r="F258" s="66">
        <f>_xll.BDP(C258,$F$7)</f>
        <v>825</v>
      </c>
      <c r="G258" s="66">
        <f>_xll.BDP(C258,$G$7)</f>
        <v>837</v>
      </c>
      <c r="H258" s="67">
        <f>IF(OR(G258="#N/A N/A",F258="#N/A N/A"),0,  G258 - F258)</f>
        <v>12</v>
      </c>
      <c r="I258" s="75">
        <f>IF(OR(F258=0,F258="#N/A N/A"),0,H258 / F258*100)</f>
        <v>1.4545454545454546</v>
      </c>
      <c r="J258" s="25">
        <v>0</v>
      </c>
      <c r="K258" s="48" t="str">
        <f>CONCATENATE(C791,D258, " Curncy")</f>
        <v>EURJPY Curncy</v>
      </c>
      <c r="L258" s="48">
        <f>IF(D258 = C791,1,_xll.BDP(K258,$L$7))</f>
        <v>1</v>
      </c>
      <c r="M258" s="68">
        <f>IF(D258 = C791,1,_xll.BDP(K258,$M$7)*L258)</f>
        <v>131.35</v>
      </c>
      <c r="N258" s="69">
        <f>H258*J258*T258/M258</f>
        <v>0</v>
      </c>
      <c r="O258" s="78">
        <f>N258 / Y791</f>
        <v>0</v>
      </c>
      <c r="P258" s="69">
        <f>G258*J258*T258/M258</f>
        <v>0</v>
      </c>
      <c r="Q258" s="10">
        <f>P258 / Y791*100</f>
        <v>0</v>
      </c>
      <c r="R258" s="81">
        <f>IF(Q258&lt;0,Q258,0)</f>
        <v>0</v>
      </c>
      <c r="S258" s="152">
        <f>IF(Q258&gt;0,Q258,0)</f>
        <v>0</v>
      </c>
      <c r="T258" s="33">
        <f>IF(EXACT(D258,UPPER(D258)),1,0.01)/V258</f>
        <v>1</v>
      </c>
      <c r="U258" s="43">
        <v>0</v>
      </c>
      <c r="V258" s="43">
        <v>1</v>
      </c>
      <c r="W258" s="143">
        <f>IF(AND(Q258&lt;0,O258&gt;0),O258,0)</f>
        <v>0</v>
      </c>
      <c r="X258" s="143">
        <f>IF(AND(Q258&gt;0,O258&gt;0),O258,0)</f>
        <v>0</v>
      </c>
      <c r="Y258" s="194"/>
      <c r="Z258" s="176">
        <f>_xll.BDH(C258,$Z$7,$D$1,$D$1)</f>
        <v>815</v>
      </c>
      <c r="AA258" s="174">
        <f>IF(OR(F258="#N/A N/A",Z258="#N/A N/A"),0,  F258 - Z258)</f>
        <v>10</v>
      </c>
      <c r="AB258" s="162">
        <f>IF(OR(Z258=0,Z258="#N/A N/A"),0,AA258 / Z258*100)</f>
        <v>1.2269938650306749</v>
      </c>
      <c r="AC258" s="161">
        <v>0</v>
      </c>
      <c r="AD258" s="163">
        <f>IF(D258 = C791,1,_xll.BDP(K258,$AD$7)*L258)</f>
        <v>130.74</v>
      </c>
      <c r="AE258" s="186">
        <f>AA258*AC258*T258/AD258 / AF791</f>
        <v>0</v>
      </c>
      <c r="AF258" s="197"/>
      <c r="AG258" s="188"/>
      <c r="AH258" s="170"/>
    </row>
    <row r="259" spans="2:34" s="43" customFormat="1" ht="12" customHeight="1" x14ac:dyDescent="0.2">
      <c r="B259" s="48">
        <v>18271</v>
      </c>
      <c r="C259" s="140" t="s">
        <v>894</v>
      </c>
      <c r="D259" s="43" t="str">
        <f>_xll.BDP(C259,$D$7)</f>
        <v>JPY</v>
      </c>
      <c r="E259" s="43" t="s">
        <v>945</v>
      </c>
      <c r="F259" s="66">
        <f>_xll.BDP(C259,$F$7)</f>
        <v>1388.5</v>
      </c>
      <c r="G259" s="66">
        <f>_xll.BDP(C259,$G$7)</f>
        <v>1377.5</v>
      </c>
      <c r="H259" s="67">
        <f>IF(OR(G259="#N/A N/A",F259="#N/A N/A"),0,  G259 - F259)</f>
        <v>-11</v>
      </c>
      <c r="I259" s="75">
        <f>IF(OR(F259=0,F259="#N/A N/A"),0,H259 / F259*100)</f>
        <v>-0.79222182211019088</v>
      </c>
      <c r="J259" s="25">
        <v>0</v>
      </c>
      <c r="K259" s="48" t="str">
        <f>CONCATENATE(C791,D259, " Curncy")</f>
        <v>EURJPY Curncy</v>
      </c>
      <c r="L259" s="48">
        <f>IF(D259 = C791,1,_xll.BDP(K259,$L$7))</f>
        <v>1</v>
      </c>
      <c r="M259" s="68">
        <f>IF(D259 = C791,1,_xll.BDP(K259,$M$7)*L259)</f>
        <v>131.35</v>
      </c>
      <c r="N259" s="69">
        <f>H259*J259*T259/M259</f>
        <v>0</v>
      </c>
      <c r="O259" s="78">
        <f>N259 / Y791</f>
        <v>0</v>
      </c>
      <c r="P259" s="69">
        <f>G259*J259*T259/M259</f>
        <v>0</v>
      </c>
      <c r="Q259" s="10">
        <f>P259 / Y791*100</f>
        <v>0</v>
      </c>
      <c r="R259" s="81">
        <f>IF(Q259&lt;0,Q259,0)</f>
        <v>0</v>
      </c>
      <c r="S259" s="152">
        <f>IF(Q259&gt;0,Q259,0)</f>
        <v>0</v>
      </c>
      <c r="T259" s="33">
        <f>IF(EXACT(D259,UPPER(D259)),1,0.01)/V259</f>
        <v>1</v>
      </c>
      <c r="U259" s="43">
        <v>0</v>
      </c>
      <c r="V259" s="43">
        <v>1</v>
      </c>
      <c r="W259" s="143">
        <f>IF(AND(Q259&lt;0,O259&gt;0),O259,0)</f>
        <v>0</v>
      </c>
      <c r="X259" s="143">
        <f>IF(AND(Q259&gt;0,O259&gt;0),O259,0)</f>
        <v>0</v>
      </c>
      <c r="Y259" s="194"/>
      <c r="Z259" s="176">
        <f>_xll.BDH(C259,$Z$7,$D$1,$D$1)</f>
        <v>1415</v>
      </c>
      <c r="AA259" s="174">
        <f>IF(OR(F259="#N/A N/A",Z259="#N/A N/A"),0,  F259 - Z259)</f>
        <v>-26.5</v>
      </c>
      <c r="AB259" s="162">
        <f>IF(OR(Z259=0,Z259="#N/A N/A"),0,AA259 / Z259*100)</f>
        <v>-1.872791519434629</v>
      </c>
      <c r="AC259" s="161">
        <v>0</v>
      </c>
      <c r="AD259" s="163">
        <f>IF(D259 = C791,1,_xll.BDP(K259,$AD$7)*L259)</f>
        <v>130.74</v>
      </c>
      <c r="AE259" s="186">
        <f>AA259*AC259*T259/AD259 / AF791</f>
        <v>0</v>
      </c>
      <c r="AF259" s="197"/>
      <c r="AG259" s="188"/>
      <c r="AH259" s="170"/>
    </row>
    <row r="260" spans="2:34" s="43" customFormat="1" ht="12" customHeight="1" x14ac:dyDescent="0.2">
      <c r="B260" s="48">
        <v>578</v>
      </c>
      <c r="C260" s="140" t="s">
        <v>895</v>
      </c>
      <c r="D260" s="43" t="str">
        <f>_xll.BDP(C260,$D$7)</f>
        <v>JPY</v>
      </c>
      <c r="E260" s="43" t="s">
        <v>946</v>
      </c>
      <c r="F260" s="66">
        <f>_xll.BDP(C260,$F$7)</f>
        <v>1805</v>
      </c>
      <c r="G260" s="66">
        <f>_xll.BDP(C260,$G$7)</f>
        <v>1802</v>
      </c>
      <c r="H260" s="67">
        <f>IF(OR(G260="#N/A N/A",F260="#N/A N/A"),0,  G260 - F260)</f>
        <v>-3</v>
      </c>
      <c r="I260" s="75">
        <f>IF(OR(F260=0,F260="#N/A N/A"),0,H260 / F260*100)</f>
        <v>-0.16620498614958448</v>
      </c>
      <c r="J260" s="25">
        <v>0</v>
      </c>
      <c r="K260" s="48" t="str">
        <f>CONCATENATE(C791,D260, " Curncy")</f>
        <v>EURJPY Curncy</v>
      </c>
      <c r="L260" s="48">
        <f>IF(D260 = C791,1,_xll.BDP(K260,$L$7))</f>
        <v>1</v>
      </c>
      <c r="M260" s="68">
        <f>IF(D260 = C791,1,_xll.BDP(K260,$M$7)*L260)</f>
        <v>131.35</v>
      </c>
      <c r="N260" s="69">
        <f>H260*J260*T260/M260</f>
        <v>0</v>
      </c>
      <c r="O260" s="78">
        <f>N260 / Y791</f>
        <v>0</v>
      </c>
      <c r="P260" s="69">
        <f>G260*J260*T260/M260</f>
        <v>0</v>
      </c>
      <c r="Q260" s="10">
        <f>P260 / Y791*100</f>
        <v>0</v>
      </c>
      <c r="R260" s="81">
        <f>IF(Q260&lt;0,Q260,0)</f>
        <v>0</v>
      </c>
      <c r="S260" s="152">
        <f>IF(Q260&gt;0,Q260,0)</f>
        <v>0</v>
      </c>
      <c r="T260" s="33">
        <f>IF(EXACT(D260,UPPER(D260)),1,0.01)/V260</f>
        <v>1</v>
      </c>
      <c r="U260" s="43">
        <v>0</v>
      </c>
      <c r="V260" s="43">
        <v>1</v>
      </c>
      <c r="W260" s="143">
        <f>IF(AND(Q260&lt;0,O260&gt;0),O260,0)</f>
        <v>0</v>
      </c>
      <c r="X260" s="143">
        <f>IF(AND(Q260&gt;0,O260&gt;0),O260,0)</f>
        <v>0</v>
      </c>
      <c r="Y260" s="194"/>
      <c r="Z260" s="176">
        <f>_xll.BDH(C260,$Z$7,$D$1,$D$1)</f>
        <v>1768.5</v>
      </c>
      <c r="AA260" s="174">
        <f>IF(OR(F260="#N/A N/A",Z260="#N/A N/A"),0,  F260 - Z260)</f>
        <v>36.5</v>
      </c>
      <c r="AB260" s="162">
        <f>IF(OR(Z260=0,Z260="#N/A N/A"),0,AA260 / Z260*100)</f>
        <v>2.063895957025728</v>
      </c>
      <c r="AC260" s="161">
        <v>0</v>
      </c>
      <c r="AD260" s="163">
        <f>IF(D260 = C791,1,_xll.BDP(K260,$AD$7)*L260)</f>
        <v>130.74</v>
      </c>
      <c r="AE260" s="186">
        <f>AA260*AC260*T260/AD260 / AF791</f>
        <v>0</v>
      </c>
      <c r="AF260" s="197"/>
      <c r="AG260" s="188"/>
      <c r="AH260" s="170"/>
    </row>
    <row r="261" spans="2:34" s="43" customFormat="1" x14ac:dyDescent="0.2">
      <c r="B261" s="48">
        <v>122</v>
      </c>
      <c r="C261" s="140" t="s">
        <v>171</v>
      </c>
      <c r="D261" s="43" t="str">
        <f>_xll.BDP(C261,$D$7)</f>
        <v>JPY</v>
      </c>
      <c r="E261" s="43" t="s">
        <v>422</v>
      </c>
      <c r="F261" s="66">
        <f>_xll.BDP(C261,$F$7)</f>
        <v>715.7</v>
      </c>
      <c r="G261" s="66">
        <f>_xll.BDP(C261,$G$7)</f>
        <v>717.1</v>
      </c>
      <c r="H261" s="67">
        <f>IF(OR(G261="#N/A N/A",F261="#N/A N/A"),0,  G261 - F261)</f>
        <v>1.3999999999999773</v>
      </c>
      <c r="I261" s="75">
        <f>IF(OR(F261=0,F261="#N/A N/A"),0,H261 / F261*100)</f>
        <v>0.19561268687997446</v>
      </c>
      <c r="J261" s="25">
        <v>120040</v>
      </c>
      <c r="K261" s="48" t="str">
        <f>CONCATENATE(C791,D261, " Curncy")</f>
        <v>EURJPY Curncy</v>
      </c>
      <c r="L261" s="48">
        <f>IF(D261 = C791,1,_xll.BDP(K261,$L$7))</f>
        <v>1</v>
      </c>
      <c r="M261" s="68">
        <f>IF(D261 = C791,1,_xll.BDP(K261,$M$7)*L261)</f>
        <v>131.35</v>
      </c>
      <c r="N261" s="69">
        <f>H261*J261*T261/M261</f>
        <v>1279.4518462123888</v>
      </c>
      <c r="O261" s="78">
        <f>N261 / Y791</f>
        <v>7.6048227957826553E-6</v>
      </c>
      <c r="P261" s="69">
        <f>G261*J261*T261/M261</f>
        <v>655353.51351351349</v>
      </c>
      <c r="Q261" s="10">
        <f>P261 / Y791*100</f>
        <v>0.38952988763255936</v>
      </c>
      <c r="R261" s="81">
        <f>IF(Q261&lt;0,Q261,0)</f>
        <v>0</v>
      </c>
      <c r="S261" s="152">
        <f>IF(Q261&gt;0,Q261,0)</f>
        <v>0.38952988763255936</v>
      </c>
      <c r="T261" s="33">
        <f>IF(EXACT(D261,UPPER(D261)),1,0.01)/V261</f>
        <v>1</v>
      </c>
      <c r="U261" s="43">
        <v>0</v>
      </c>
      <c r="V261" s="43">
        <v>1</v>
      </c>
      <c r="W261" s="143">
        <f>IF(AND(Q261&lt;0,O261&gt;0),O261,0)</f>
        <v>0</v>
      </c>
      <c r="X261" s="143">
        <f>IF(AND(Q261&gt;0,O261&gt;0),O261,0)</f>
        <v>7.6048227957826553E-6</v>
      </c>
      <c r="Y261" s="194"/>
      <c r="Z261" s="176">
        <f>_xll.BDH(C261,$Z$7,$D$1,$D$1)</f>
        <v>730.2</v>
      </c>
      <c r="AA261" s="174">
        <f>IF(OR(F261="#N/A N/A",Z261="#N/A N/A"),0,  F261 - Z261)</f>
        <v>-14.5</v>
      </c>
      <c r="AB261" s="162">
        <f>IF(OR(Z261=0,Z261="#N/A N/A"),0,AA261 / Z261*100)</f>
        <v>-1.9857573267597917</v>
      </c>
      <c r="AC261" s="161">
        <v>120040</v>
      </c>
      <c r="AD261" s="163">
        <f>IF(D261 = C791,1,_xll.BDP(K261,$AD$7)*L261)</f>
        <v>130.74</v>
      </c>
      <c r="AE261" s="186">
        <f>AA261*AC261*T261/AD261 / AF791</f>
        <v>-7.8245324195455333E-5</v>
      </c>
      <c r="AF261" s="197"/>
      <c r="AG261" s="188"/>
      <c r="AH261" s="170"/>
    </row>
    <row r="262" spans="2:34" s="43" customFormat="1" ht="12" customHeight="1" x14ac:dyDescent="0.2">
      <c r="B262" s="48">
        <v>19989</v>
      </c>
      <c r="C262" s="140" t="s">
        <v>896</v>
      </c>
      <c r="D262" s="43" t="str">
        <f>_xll.BDP(C262,$D$7)</f>
        <v>JPY</v>
      </c>
      <c r="E262" s="43" t="s">
        <v>947</v>
      </c>
      <c r="F262" s="66">
        <f>_xll.BDP(C262,$F$7)</f>
        <v>2481</v>
      </c>
      <c r="G262" s="66">
        <f>_xll.BDP(C262,$G$7)</f>
        <v>2483.5</v>
      </c>
      <c r="H262" s="67">
        <f>IF(OR(G262="#N/A N/A",F262="#N/A N/A"),0,  G262 - F262)</f>
        <v>2.5</v>
      </c>
      <c r="I262" s="75">
        <f>IF(OR(F262=0,F262="#N/A N/A"),0,H262 / F262*100)</f>
        <v>0.1007658202337767</v>
      </c>
      <c r="J262" s="25">
        <v>0</v>
      </c>
      <c r="K262" s="48" t="str">
        <f>CONCATENATE(C791,D262, " Curncy")</f>
        <v>EURJPY Curncy</v>
      </c>
      <c r="L262" s="48">
        <f>IF(D262 = C791,1,_xll.BDP(K262,$L$7))</f>
        <v>1</v>
      </c>
      <c r="M262" s="68">
        <f>IF(D262 = C791,1,_xll.BDP(K262,$M$7)*L262)</f>
        <v>131.35</v>
      </c>
      <c r="N262" s="69">
        <f>H262*J262*T262/M262</f>
        <v>0</v>
      </c>
      <c r="O262" s="78">
        <f>N262 / Y791</f>
        <v>0</v>
      </c>
      <c r="P262" s="69">
        <f>G262*J262*T262/M262</f>
        <v>0</v>
      </c>
      <c r="Q262" s="10">
        <f>P262 / Y791*100</f>
        <v>0</v>
      </c>
      <c r="R262" s="81">
        <f>IF(Q262&lt;0,Q262,0)</f>
        <v>0</v>
      </c>
      <c r="S262" s="152">
        <f>IF(Q262&gt;0,Q262,0)</f>
        <v>0</v>
      </c>
      <c r="T262" s="33">
        <f>IF(EXACT(D262,UPPER(D262)),1,0.01)/V262</f>
        <v>1</v>
      </c>
      <c r="U262" s="43">
        <v>0</v>
      </c>
      <c r="V262" s="43">
        <v>1</v>
      </c>
      <c r="W262" s="143">
        <f>IF(AND(Q262&lt;0,O262&gt;0),O262,0)</f>
        <v>0</v>
      </c>
      <c r="X262" s="143">
        <f>IF(AND(Q262&gt;0,O262&gt;0),O262,0)</f>
        <v>0</v>
      </c>
      <c r="Y262" s="194"/>
      <c r="Z262" s="176">
        <f>_xll.BDH(C262,$Z$7,$D$1,$D$1)</f>
        <v>2457.5</v>
      </c>
      <c r="AA262" s="174">
        <f>IF(OR(F262="#N/A N/A",Z262="#N/A N/A"),0,  F262 - Z262)</f>
        <v>23.5</v>
      </c>
      <c r="AB262" s="162">
        <f>IF(OR(Z262=0,Z262="#N/A N/A"),0,AA262 / Z262*100)</f>
        <v>0.95625635808748721</v>
      </c>
      <c r="AC262" s="161">
        <v>0</v>
      </c>
      <c r="AD262" s="163">
        <f>IF(D262 = C791,1,_xll.BDP(K262,$AD$7)*L262)</f>
        <v>130.74</v>
      </c>
      <c r="AE262" s="186">
        <f>AA262*AC262*T262/AD262 / AF791</f>
        <v>0</v>
      </c>
      <c r="AF262" s="197"/>
      <c r="AG262" s="188"/>
      <c r="AH262" s="170"/>
    </row>
    <row r="263" spans="2:34" s="43" customFormat="1" ht="12" customHeight="1" x14ac:dyDescent="0.2">
      <c r="B263" s="48">
        <v>23221</v>
      </c>
      <c r="C263" s="140" t="s">
        <v>897</v>
      </c>
      <c r="D263" s="43" t="str">
        <f>_xll.BDP(C263,$D$7)</f>
        <v>JPY</v>
      </c>
      <c r="E263" s="43" t="s">
        <v>948</v>
      </c>
      <c r="F263" s="66">
        <f>_xll.BDP(C263,$F$7)</f>
        <v>14880</v>
      </c>
      <c r="G263" s="66">
        <f>_xll.BDP(C263,$G$7)</f>
        <v>15025</v>
      </c>
      <c r="H263" s="67">
        <f>IF(OR(G263="#N/A N/A",F263="#N/A N/A"),0,  G263 - F263)</f>
        <v>145</v>
      </c>
      <c r="I263" s="75">
        <f>IF(OR(F263=0,F263="#N/A N/A"),0,H263 / F263*100)</f>
        <v>0.97446236559139787</v>
      </c>
      <c r="J263" s="25">
        <v>0</v>
      </c>
      <c r="K263" s="48" t="str">
        <f>CONCATENATE(C791,D263, " Curncy")</f>
        <v>EURJPY Curncy</v>
      </c>
      <c r="L263" s="48">
        <f>IF(D263 = C791,1,_xll.BDP(K263,$L$7))</f>
        <v>1</v>
      </c>
      <c r="M263" s="68">
        <f>IF(D263 = C791,1,_xll.BDP(K263,$M$7)*L263)</f>
        <v>131.35</v>
      </c>
      <c r="N263" s="69">
        <f>H263*J263*T263/M263</f>
        <v>0</v>
      </c>
      <c r="O263" s="78">
        <f>N263 / Y791</f>
        <v>0</v>
      </c>
      <c r="P263" s="69">
        <f>G263*J263*T263/M263</f>
        <v>0</v>
      </c>
      <c r="Q263" s="10">
        <f>P263 / Y791*100</f>
        <v>0</v>
      </c>
      <c r="R263" s="81">
        <f>IF(Q263&lt;0,Q263,0)</f>
        <v>0</v>
      </c>
      <c r="S263" s="152">
        <f>IF(Q263&gt;0,Q263,0)</f>
        <v>0</v>
      </c>
      <c r="T263" s="33">
        <f>IF(EXACT(D263,UPPER(D263)),1,0.01)/V263</f>
        <v>1</v>
      </c>
      <c r="U263" s="43">
        <v>0</v>
      </c>
      <c r="V263" s="43">
        <v>1</v>
      </c>
      <c r="W263" s="143">
        <f>IF(AND(Q263&lt;0,O263&gt;0),O263,0)</f>
        <v>0</v>
      </c>
      <c r="X263" s="143">
        <f>IF(AND(Q263&gt;0,O263&gt;0),O263,0)</f>
        <v>0</v>
      </c>
      <c r="Y263" s="194"/>
      <c r="Z263" s="176">
        <f>_xll.BDH(C263,$Z$7,$D$1,$D$1)</f>
        <v>14660</v>
      </c>
      <c r="AA263" s="174">
        <f>IF(OR(F263="#N/A N/A",Z263="#N/A N/A"),0,  F263 - Z263)</f>
        <v>220</v>
      </c>
      <c r="AB263" s="162">
        <f>IF(OR(Z263=0,Z263="#N/A N/A"),0,AA263 / Z263*100)</f>
        <v>1.5006821282401093</v>
      </c>
      <c r="AC263" s="161">
        <v>0</v>
      </c>
      <c r="AD263" s="163">
        <f>IF(D263 = C791,1,_xll.BDP(K263,$AD$7)*L263)</f>
        <v>130.74</v>
      </c>
      <c r="AE263" s="186">
        <f>AA263*AC263*T263/AD263 / AF791</f>
        <v>0</v>
      </c>
      <c r="AF263" s="197"/>
      <c r="AG263" s="188"/>
      <c r="AH263" s="170"/>
    </row>
    <row r="264" spans="2:34" s="43" customFormat="1" ht="12" customHeight="1" x14ac:dyDescent="0.2">
      <c r="B264" s="48">
        <v>66</v>
      </c>
      <c r="C264" s="140" t="s">
        <v>900</v>
      </c>
      <c r="D264" s="43" t="str">
        <f>_xll.BDP(C264,$D$7)</f>
        <v>JPY</v>
      </c>
      <c r="E264" s="43" t="s">
        <v>951</v>
      </c>
      <c r="F264" s="66">
        <f>_xll.BDP(C264,$F$7)</f>
        <v>580000</v>
      </c>
      <c r="G264" s="66">
        <f>_xll.BDP(C264,$G$7)</f>
        <v>576000</v>
      </c>
      <c r="H264" s="67">
        <f>IF(OR(G264="#N/A N/A",F264="#N/A N/A"),0,  G264 - F264)</f>
        <v>-4000</v>
      </c>
      <c r="I264" s="75">
        <f>IF(OR(F264=0,F264="#N/A N/A"),0,H264 / F264*100)</f>
        <v>-0.68965517241379315</v>
      </c>
      <c r="J264" s="25">
        <v>0</v>
      </c>
      <c r="K264" s="48" t="str">
        <f>CONCATENATE(C791,D264, " Curncy")</f>
        <v>EURJPY Curncy</v>
      </c>
      <c r="L264" s="48">
        <f>IF(D264 = C791,1,_xll.BDP(K264,$L$7))</f>
        <v>1</v>
      </c>
      <c r="M264" s="68">
        <f>IF(D264 = C791,1,_xll.BDP(K264,$M$7)*L264)</f>
        <v>131.35</v>
      </c>
      <c r="N264" s="69">
        <f>H264*J264*T264/M264</f>
        <v>0</v>
      </c>
      <c r="O264" s="78">
        <f>N264 / Y791</f>
        <v>0</v>
      </c>
      <c r="P264" s="69">
        <f>G264*J264*T264/M264</f>
        <v>0</v>
      </c>
      <c r="Q264" s="10">
        <f>P264 / Y791*100</f>
        <v>0</v>
      </c>
      <c r="R264" s="81">
        <f>IF(Q264&lt;0,Q264,0)</f>
        <v>0</v>
      </c>
      <c r="S264" s="152">
        <f>IF(Q264&gt;0,Q264,0)</f>
        <v>0</v>
      </c>
      <c r="T264" s="33">
        <f>IF(EXACT(D264,UPPER(D264)),1,0.01)/V264</f>
        <v>1</v>
      </c>
      <c r="U264" s="43">
        <v>0</v>
      </c>
      <c r="V264" s="43">
        <v>1</v>
      </c>
      <c r="W264" s="143">
        <f>IF(AND(Q264&lt;0,O264&gt;0),O264,0)</f>
        <v>0</v>
      </c>
      <c r="X264" s="143">
        <f>IF(AND(Q264&gt;0,O264&gt;0),O264,0)</f>
        <v>0</v>
      </c>
      <c r="Y264" s="194"/>
      <c r="Z264" s="176">
        <f>_xll.BDH(C264,$Z$7,$D$1,$D$1)</f>
        <v>565000</v>
      </c>
      <c r="AA264" s="174">
        <f>IF(OR(F264="#N/A N/A",Z264="#N/A N/A"),0,  F264 - Z264)</f>
        <v>15000</v>
      </c>
      <c r="AB264" s="162">
        <f>IF(OR(Z264=0,Z264="#N/A N/A"),0,AA264 / Z264*100)</f>
        <v>2.6548672566371683</v>
      </c>
      <c r="AC264" s="161">
        <v>0</v>
      </c>
      <c r="AD264" s="163">
        <f>IF(D264 = C791,1,_xll.BDP(K264,$AD$7)*L264)</f>
        <v>130.74</v>
      </c>
      <c r="AE264" s="186">
        <f>AA264*AC264*T264/AD264 / AF791</f>
        <v>0</v>
      </c>
      <c r="AF264" s="197"/>
      <c r="AG264" s="188"/>
      <c r="AH264" s="170"/>
    </row>
    <row r="265" spans="2:34" s="43" customFormat="1" ht="12" customHeight="1" x14ac:dyDescent="0.2">
      <c r="B265" s="48">
        <v>3250</v>
      </c>
      <c r="C265" s="140" t="s">
        <v>899</v>
      </c>
      <c r="D265" s="43" t="str">
        <f>_xll.BDP(C265,$D$7)</f>
        <v>JPY</v>
      </c>
      <c r="E265" s="43" t="s">
        <v>950</v>
      </c>
      <c r="F265" s="66">
        <f>_xll.BDP(C265,$F$7)</f>
        <v>813</v>
      </c>
      <c r="G265" s="66">
        <f>_xll.BDP(C265,$G$7)</f>
        <v>825</v>
      </c>
      <c r="H265" s="67">
        <f>IF(OR(G265="#N/A N/A",F265="#N/A N/A"),0,  G265 - F265)</f>
        <v>12</v>
      </c>
      <c r="I265" s="75">
        <f>IF(OR(F265=0,F265="#N/A N/A"),0,H265 / F265*100)</f>
        <v>1.4760147601476015</v>
      </c>
      <c r="J265" s="25">
        <v>0</v>
      </c>
      <c r="K265" s="48" t="str">
        <f>CONCATENATE(C791,D265, " Curncy")</f>
        <v>EURJPY Curncy</v>
      </c>
      <c r="L265" s="48">
        <f>IF(D265 = C791,1,_xll.BDP(K265,$L$7))</f>
        <v>1</v>
      </c>
      <c r="M265" s="68">
        <f>IF(D265 = C791,1,_xll.BDP(K265,$M$7)*L265)</f>
        <v>131.35</v>
      </c>
      <c r="N265" s="69">
        <f>H265*J265*T265/M265</f>
        <v>0</v>
      </c>
      <c r="O265" s="78">
        <f>N265 / Y791</f>
        <v>0</v>
      </c>
      <c r="P265" s="69">
        <f>G265*J265*T265/M265</f>
        <v>0</v>
      </c>
      <c r="Q265" s="10">
        <f>P265 / Y791*100</f>
        <v>0</v>
      </c>
      <c r="R265" s="81">
        <f>IF(Q265&lt;0,Q265,0)</f>
        <v>0</v>
      </c>
      <c r="S265" s="152">
        <f>IF(Q265&gt;0,Q265,0)</f>
        <v>0</v>
      </c>
      <c r="T265" s="33">
        <f>IF(EXACT(D265,UPPER(D265)),1,0.01)/V265</f>
        <v>1</v>
      </c>
      <c r="U265" s="43">
        <v>0</v>
      </c>
      <c r="V265" s="43">
        <v>1</v>
      </c>
      <c r="W265" s="143">
        <f>IF(AND(Q265&lt;0,O265&gt;0),O265,0)</f>
        <v>0</v>
      </c>
      <c r="X265" s="143">
        <f>IF(AND(Q265&gt;0,O265&gt;0),O265,0)</f>
        <v>0</v>
      </c>
      <c r="Y265" s="194"/>
      <c r="Z265" s="176">
        <f>_xll.BDH(C265,$Z$7,$D$1,$D$1)</f>
        <v>826</v>
      </c>
      <c r="AA265" s="174">
        <f>IF(OR(F265="#N/A N/A",Z265="#N/A N/A"),0,  F265 - Z265)</f>
        <v>-13</v>
      </c>
      <c r="AB265" s="162">
        <f>IF(OR(Z265=0,Z265="#N/A N/A"),0,AA265 / Z265*100)</f>
        <v>-1.5738498789346249</v>
      </c>
      <c r="AC265" s="161">
        <v>0</v>
      </c>
      <c r="AD265" s="163">
        <f>IF(D265 = C791,1,_xll.BDP(K265,$AD$7)*L265)</f>
        <v>130.74</v>
      </c>
      <c r="AE265" s="186">
        <f>AA265*AC265*T265/AD265 / AF791</f>
        <v>0</v>
      </c>
      <c r="AF265" s="197"/>
      <c r="AG265" s="188"/>
      <c r="AH265" s="170"/>
    </row>
    <row r="266" spans="2:34" s="43" customFormat="1" ht="12" customHeight="1" x14ac:dyDescent="0.2">
      <c r="B266" s="48">
        <v>677</v>
      </c>
      <c r="C266" s="140" t="s">
        <v>903</v>
      </c>
      <c r="D266" s="43" t="str">
        <f>_xll.BDP(C266,$D$7)</f>
        <v>JPY</v>
      </c>
      <c r="E266" s="43" t="s">
        <v>954</v>
      </c>
      <c r="F266" s="66">
        <f>_xll.BDP(C266,$F$7)</f>
        <v>2359.5</v>
      </c>
      <c r="G266" s="66">
        <f>_xll.BDP(C266,$G$7)</f>
        <v>2343</v>
      </c>
      <c r="H266" s="67">
        <f>IF(OR(G266="#N/A N/A",F266="#N/A N/A"),0,  G266 - F266)</f>
        <v>-16.5</v>
      </c>
      <c r="I266" s="75">
        <f>IF(OR(F266=0,F266="#N/A N/A"),0,H266 / F266*100)</f>
        <v>-0.69930069930069927</v>
      </c>
      <c r="J266" s="25">
        <v>0</v>
      </c>
      <c r="K266" s="48" t="str">
        <f>CONCATENATE(C791,D266, " Curncy")</f>
        <v>EURJPY Curncy</v>
      </c>
      <c r="L266" s="48">
        <f>IF(D266 = C791,1,_xll.BDP(K266,$L$7))</f>
        <v>1</v>
      </c>
      <c r="M266" s="68">
        <f>IF(D266 = C791,1,_xll.BDP(K266,$M$7)*L266)</f>
        <v>131.35</v>
      </c>
      <c r="N266" s="69">
        <f>H266*J266*T266/M266</f>
        <v>0</v>
      </c>
      <c r="O266" s="78">
        <f>N266 / Y791</f>
        <v>0</v>
      </c>
      <c r="P266" s="69">
        <f>G266*J266*T266/M266</f>
        <v>0</v>
      </c>
      <c r="Q266" s="10">
        <f>P266 / Y791*100</f>
        <v>0</v>
      </c>
      <c r="R266" s="81">
        <f>IF(Q266&lt;0,Q266,0)</f>
        <v>0</v>
      </c>
      <c r="S266" s="152">
        <f>IF(Q266&gt;0,Q266,0)</f>
        <v>0</v>
      </c>
      <c r="T266" s="33">
        <f>IF(EXACT(D266,UPPER(D266)),1,0.01)/V266</f>
        <v>1</v>
      </c>
      <c r="U266" s="43">
        <v>0</v>
      </c>
      <c r="V266" s="43">
        <v>1</v>
      </c>
      <c r="W266" s="143">
        <f>IF(AND(Q266&lt;0,O266&gt;0),O266,0)</f>
        <v>0</v>
      </c>
      <c r="X266" s="143">
        <f>IF(AND(Q266&gt;0,O266&gt;0),O266,0)</f>
        <v>0</v>
      </c>
      <c r="Y266" s="194"/>
      <c r="Z266" s="176">
        <f>_xll.BDH(C266,$Z$7,$D$1,$D$1)</f>
        <v>2399.5</v>
      </c>
      <c r="AA266" s="174">
        <f>IF(OR(F266="#N/A N/A",Z266="#N/A N/A"),0,  F266 - Z266)</f>
        <v>-40</v>
      </c>
      <c r="AB266" s="162">
        <f>IF(OR(Z266=0,Z266="#N/A N/A"),0,AA266 / Z266*100)</f>
        <v>-1.6670139612419255</v>
      </c>
      <c r="AC266" s="161">
        <v>0</v>
      </c>
      <c r="AD266" s="163">
        <f>IF(D266 = C791,1,_xll.BDP(K266,$AD$7)*L266)</f>
        <v>130.74</v>
      </c>
      <c r="AE266" s="186">
        <f>AA266*AC266*T266/AD266 / AF791</f>
        <v>0</v>
      </c>
      <c r="AF266" s="197"/>
      <c r="AG266" s="188"/>
      <c r="AH266" s="170"/>
    </row>
    <row r="267" spans="2:34" s="43" customFormat="1" ht="12" customHeight="1" x14ac:dyDescent="0.2">
      <c r="B267" s="48">
        <v>24030</v>
      </c>
      <c r="C267" s="140" t="s">
        <v>901</v>
      </c>
      <c r="D267" s="43" t="str">
        <f>_xll.BDP(C267,$D$7)</f>
        <v>JPY</v>
      </c>
      <c r="E267" s="43" t="s">
        <v>952</v>
      </c>
      <c r="F267" s="66">
        <f>_xll.BDP(C267,$F$7)</f>
        <v>2723</v>
      </c>
      <c r="G267" s="66">
        <f>_xll.BDP(C267,$G$7)</f>
        <v>2718</v>
      </c>
      <c r="H267" s="67">
        <f>IF(OR(G267="#N/A N/A",F267="#N/A N/A"),0,  G267 - F267)</f>
        <v>-5</v>
      </c>
      <c r="I267" s="75">
        <f>IF(OR(F267=0,F267="#N/A N/A"),0,H267 / F267*100)</f>
        <v>-0.1836210062431142</v>
      </c>
      <c r="J267" s="25">
        <v>0</v>
      </c>
      <c r="K267" s="48" t="str">
        <f>CONCATENATE(C791,D267, " Curncy")</f>
        <v>EURJPY Curncy</v>
      </c>
      <c r="L267" s="48">
        <f>IF(D267 = C791,1,_xll.BDP(K267,$L$7))</f>
        <v>1</v>
      </c>
      <c r="M267" s="68">
        <f>IF(D267 = C791,1,_xll.BDP(K267,$M$7)*L267)</f>
        <v>131.35</v>
      </c>
      <c r="N267" s="69">
        <f>H267*J267*T267/M267</f>
        <v>0</v>
      </c>
      <c r="O267" s="78">
        <f>N267 / Y791</f>
        <v>0</v>
      </c>
      <c r="P267" s="69">
        <f>G267*J267*T267/M267</f>
        <v>0</v>
      </c>
      <c r="Q267" s="10">
        <f>P267 / Y791*100</f>
        <v>0</v>
      </c>
      <c r="R267" s="81">
        <f>IF(Q267&lt;0,Q267,0)</f>
        <v>0</v>
      </c>
      <c r="S267" s="152">
        <f>IF(Q267&gt;0,Q267,0)</f>
        <v>0</v>
      </c>
      <c r="T267" s="33">
        <f>IF(EXACT(D267,UPPER(D267)),1,0.01)/V267</f>
        <v>1</v>
      </c>
      <c r="U267" s="43">
        <v>0</v>
      </c>
      <c r="V267" s="43">
        <v>1</v>
      </c>
      <c r="W267" s="143">
        <f>IF(AND(Q267&lt;0,O267&gt;0),O267,0)</f>
        <v>0</v>
      </c>
      <c r="X267" s="143">
        <f>IF(AND(Q267&gt;0,O267&gt;0),O267,0)</f>
        <v>0</v>
      </c>
      <c r="Y267" s="194"/>
      <c r="Z267" s="176">
        <f>_xll.BDH(C267,$Z$7,$D$1,$D$1)</f>
        <v>2666</v>
      </c>
      <c r="AA267" s="174">
        <f>IF(OR(F267="#N/A N/A",Z267="#N/A N/A"),0,  F267 - Z267)</f>
        <v>57</v>
      </c>
      <c r="AB267" s="162">
        <f>IF(OR(Z267=0,Z267="#N/A N/A"),0,AA267 / Z267*100)</f>
        <v>2.1380345086271566</v>
      </c>
      <c r="AC267" s="161">
        <v>0</v>
      </c>
      <c r="AD267" s="163">
        <f>IF(D267 = C791,1,_xll.BDP(K267,$AD$7)*L267)</f>
        <v>130.74</v>
      </c>
      <c r="AE267" s="186">
        <f>AA267*AC267*T267/AD267 / AF791</f>
        <v>0</v>
      </c>
      <c r="AF267" s="197"/>
      <c r="AG267" s="188"/>
      <c r="AH267" s="170"/>
    </row>
    <row r="268" spans="2:34" s="43" customFormat="1" ht="12" customHeight="1" x14ac:dyDescent="0.2">
      <c r="B268" s="48">
        <v>169</v>
      </c>
      <c r="C268" s="140" t="s">
        <v>902</v>
      </c>
      <c r="D268" s="43" t="str">
        <f>_xll.BDP(C268,$D$7)</f>
        <v>JPY</v>
      </c>
      <c r="E268" s="43" t="s">
        <v>953</v>
      </c>
      <c r="F268" s="66">
        <f>_xll.BDP(C268,$F$7)</f>
        <v>635.20000000000005</v>
      </c>
      <c r="G268" s="66">
        <f>_xll.BDP(C268,$G$7)</f>
        <v>631.79999999999995</v>
      </c>
      <c r="H268" s="67">
        <f>IF(OR(G268="#N/A N/A",F268="#N/A N/A"),0,  G268 - F268)</f>
        <v>-3.4000000000000909</v>
      </c>
      <c r="I268" s="75">
        <f>IF(OR(F268=0,F268="#N/A N/A"),0,H268 / F268*100)</f>
        <v>-0.53526448362721823</v>
      </c>
      <c r="J268" s="25">
        <v>0</v>
      </c>
      <c r="K268" s="48" t="str">
        <f>CONCATENATE(C791,D268, " Curncy")</f>
        <v>EURJPY Curncy</v>
      </c>
      <c r="L268" s="48">
        <f>IF(D268 = C791,1,_xll.BDP(K268,$L$7))</f>
        <v>1</v>
      </c>
      <c r="M268" s="68">
        <f>IF(D268 = C791,1,_xll.BDP(K268,$M$7)*L268)</f>
        <v>131.35</v>
      </c>
      <c r="N268" s="69">
        <f>H268*J268*T268/M268</f>
        <v>0</v>
      </c>
      <c r="O268" s="78">
        <f>N268 / Y791</f>
        <v>0</v>
      </c>
      <c r="P268" s="69">
        <f>G268*J268*T268/M268</f>
        <v>0</v>
      </c>
      <c r="Q268" s="10">
        <f>P268 / Y791*100</f>
        <v>0</v>
      </c>
      <c r="R268" s="81">
        <f>IF(Q268&lt;0,Q268,0)</f>
        <v>0</v>
      </c>
      <c r="S268" s="152">
        <f>IF(Q268&gt;0,Q268,0)</f>
        <v>0</v>
      </c>
      <c r="T268" s="33">
        <f>IF(EXACT(D268,UPPER(D268)),1,0.01)/V268</f>
        <v>1</v>
      </c>
      <c r="U268" s="43">
        <v>0</v>
      </c>
      <c r="V268" s="43">
        <v>1</v>
      </c>
      <c r="W268" s="143">
        <f>IF(AND(Q268&lt;0,O268&gt;0),O268,0)</f>
        <v>0</v>
      </c>
      <c r="X268" s="143">
        <f>IF(AND(Q268&gt;0,O268&gt;0),O268,0)</f>
        <v>0</v>
      </c>
      <c r="Y268" s="194"/>
      <c r="Z268" s="176">
        <f>_xll.BDH(C268,$Z$7,$D$1,$D$1)</f>
        <v>632.1</v>
      </c>
      <c r="AA268" s="174">
        <f>IF(OR(F268="#N/A N/A",Z268="#N/A N/A"),0,  F268 - Z268)</f>
        <v>3.1000000000000227</v>
      </c>
      <c r="AB268" s="162">
        <f>IF(OR(Z268=0,Z268="#N/A N/A"),0,AA268 / Z268*100)</f>
        <v>0.490428729631391</v>
      </c>
      <c r="AC268" s="161">
        <v>0</v>
      </c>
      <c r="AD268" s="163">
        <f>IF(D268 = C791,1,_xll.BDP(K268,$AD$7)*L268)</f>
        <v>130.74</v>
      </c>
      <c r="AE268" s="186">
        <f>AA268*AC268*T268/AD268 / AF791</f>
        <v>0</v>
      </c>
      <c r="AF268" s="197"/>
      <c r="AG268" s="188"/>
      <c r="AH268" s="170"/>
    </row>
    <row r="269" spans="2:34" s="43" customFormat="1" x14ac:dyDescent="0.2">
      <c r="B269" s="48">
        <v>18458</v>
      </c>
      <c r="C269" s="221" t="s">
        <v>23</v>
      </c>
      <c r="D269" s="43" t="str">
        <f>_xll.BDP(C269,$D$7)</f>
        <v>JPY</v>
      </c>
      <c r="E269" s="43" t="s">
        <v>343</v>
      </c>
      <c r="F269" s="2">
        <f>_xll.BDP(C269,$F$7)</f>
        <v>1843</v>
      </c>
      <c r="G269" s="2">
        <f>_xll.BDP(C269,$G$7)</f>
        <v>1819.5</v>
      </c>
      <c r="H269" s="33">
        <f>IF(OR(G269="#N/A N/A",F269="#N/A N/A"),0,  G269 - F269)</f>
        <v>-23.5</v>
      </c>
      <c r="I269" s="22">
        <f>IF(OR(F269=0,F269="#N/A N/A"),0,H269 / F269*100)</f>
        <v>-1.2750949538795442</v>
      </c>
      <c r="J269" s="25">
        <v>90000</v>
      </c>
      <c r="K269" s="48" t="str">
        <f>CONCATENATE(C791,D269, " Curncy")</f>
        <v>EURJPY Curncy</v>
      </c>
      <c r="L269" s="43">
        <f>IF(D269 = C791,1,_xll.BDP(K269,$L$7))</f>
        <v>1</v>
      </c>
      <c r="M269" s="4">
        <f>IF(D269 = C791,1,_xll.BDP(K269,$M$7)*L269)</f>
        <v>131.35</v>
      </c>
      <c r="N269" s="7">
        <f>H269*J269*T269/M269</f>
        <v>-16102.017510468215</v>
      </c>
      <c r="O269" s="8">
        <f>N269 / Y791</f>
        <v>-9.5707384521115453E-5</v>
      </c>
      <c r="P269" s="7">
        <f>G269*J269*T269/M269</f>
        <v>1246707.2706509326</v>
      </c>
      <c r="Q269" s="10">
        <f>P269 / Y791*100</f>
        <v>0.741019515473062</v>
      </c>
      <c r="R269" s="10">
        <f>IF(Q269&lt;0,Q269,0)</f>
        <v>0</v>
      </c>
      <c r="S269" s="150">
        <f>IF(Q269&gt;0,Q269,0)</f>
        <v>0.741019515473062</v>
      </c>
      <c r="T269" s="33">
        <f>IF(EXACT(D269,UPPER(D269)),1,0.01)/V269</f>
        <v>1</v>
      </c>
      <c r="U269" s="43">
        <v>0</v>
      </c>
      <c r="V269" s="43">
        <v>1</v>
      </c>
      <c r="W269" s="143">
        <f>IF(AND(Q269&lt;0,O269&gt;0),O269,0)</f>
        <v>0</v>
      </c>
      <c r="X269" s="143">
        <f>IF(AND(Q269&gt;0,O269&gt;0),O269,0)</f>
        <v>0</v>
      </c>
      <c r="Y269" s="194"/>
      <c r="Z269" s="177">
        <f>_xll.BDH(C269,$Z$7,$D$1,$D$1)</f>
        <v>1846</v>
      </c>
      <c r="AA269" s="174">
        <f>IF(OR(F269="#N/A N/A",Z269="#N/A N/A"),0,  F269 - Z269)</f>
        <v>-3</v>
      </c>
      <c r="AB269" s="166">
        <f>IF(OR(Z269=0,Z269="#N/A N/A"),0,AA269 / Z269*100)</f>
        <v>-0.16251354279523295</v>
      </c>
      <c r="AC269" s="161">
        <v>90000</v>
      </c>
      <c r="AD269" s="163">
        <f>IF(D269 = C791,1,_xll.BDP(K269,$AD$7)*L269)</f>
        <v>130.74</v>
      </c>
      <c r="AE269" s="186">
        <f>AA269*AC269*T269/AD269 / AF791</f>
        <v>-1.213747000009936E-5</v>
      </c>
      <c r="AF269" s="197"/>
      <c r="AG269" s="188"/>
      <c r="AH269" s="170"/>
    </row>
    <row r="270" spans="2:34" x14ac:dyDescent="0.2">
      <c r="B270" s="48">
        <v>27649</v>
      </c>
      <c r="C270" s="140" t="s">
        <v>493</v>
      </c>
      <c r="D270" s="1" t="str">
        <f>_xll.BDP(C270,$D$7)</f>
        <v>JPY</v>
      </c>
      <c r="E270" s="1" t="s">
        <v>494</v>
      </c>
      <c r="F270" s="66">
        <f>_xll.BDP(C270,$F$7)</f>
        <v>2565</v>
      </c>
      <c r="G270" s="66">
        <f>_xll.BDP(C270,$G$7)</f>
        <v>2553</v>
      </c>
      <c r="H270" s="67">
        <f>IF(OR(G270="#N/A N/A",F270="#N/A N/A"),0,  G270 - F270)</f>
        <v>-12</v>
      </c>
      <c r="I270" s="75">
        <f>IF(OR(F270=0,F270="#N/A N/A"),0,H270 / F270*100)</f>
        <v>-0.46783625730994155</v>
      </c>
      <c r="J270" s="25">
        <v>49400</v>
      </c>
      <c r="K270" s="48" t="str">
        <f>CONCATENATE(C791,D270, " Curncy")</f>
        <v>EURJPY Curncy</v>
      </c>
      <c r="L270" s="48">
        <f>IF(D270 = C791,1,_xll.BDP(K270,$L$7))</f>
        <v>1</v>
      </c>
      <c r="M270" s="68">
        <f>IF(D270 = C791,1,_xll.BDP(K270,$M$7)*L270)</f>
        <v>131.35</v>
      </c>
      <c r="N270" s="69">
        <f>H270*J270*T270/M270</f>
        <v>-4513.13285116102</v>
      </c>
      <c r="O270" s="78">
        <f>N270 / Y791</f>
        <v>-2.6825218696982146E-5</v>
      </c>
      <c r="P270" s="69">
        <f>G270*J270*T270/M270</f>
        <v>960169.01408450713</v>
      </c>
      <c r="Q270" s="10">
        <f>P270 / Y791*100</f>
        <v>0.57070652777829523</v>
      </c>
      <c r="R270" s="81">
        <f>IF(Q270&lt;0,Q270,0)</f>
        <v>0</v>
      </c>
      <c r="S270" s="152">
        <f>IF(Q270&gt;0,Q270,0)</f>
        <v>0.57070652777829523</v>
      </c>
      <c r="T270" s="33">
        <f>IF(EXACT(D270,UPPER(D270)),1,0.01)/V270</f>
        <v>1</v>
      </c>
      <c r="U270" s="43">
        <v>0</v>
      </c>
      <c r="V270" s="43">
        <v>1</v>
      </c>
      <c r="W270" s="143">
        <f>IF(AND(Q270&lt;0,O270&gt;0),O270,0)</f>
        <v>0</v>
      </c>
      <c r="X270" s="143">
        <f>IF(AND(Q270&gt;0,O270&gt;0),O270,0)</f>
        <v>0</v>
      </c>
      <c r="Y270" s="194"/>
      <c r="Z270" s="176">
        <f>_xll.BDH(C270,$Z$7,$D$1,$D$1)</f>
        <v>2591</v>
      </c>
      <c r="AA270" s="174">
        <f>IF(OR(F270="#N/A N/A",Z270="#N/A N/A"),0,  F270 - Z270)</f>
        <v>-26</v>
      </c>
      <c r="AB270" s="162">
        <f>IF(OR(Z270=0,Z270="#N/A N/A"),0,AA270 / Z270*100)</f>
        <v>-1.0034735623311464</v>
      </c>
      <c r="AC270" s="161">
        <v>49400</v>
      </c>
      <c r="AD270" s="163">
        <f>IF(D270 = C791,1,_xll.BDP(K270,$AD$7)*L270)</f>
        <v>130.74</v>
      </c>
      <c r="AE270" s="186">
        <f>AA270*AC270*T270/AD270 / AF791</f>
        <v>-5.7738394326398576E-5</v>
      </c>
      <c r="AF270" s="197"/>
      <c r="AH270" s="170"/>
    </row>
    <row r="271" spans="2:34" s="43" customFormat="1" ht="12" customHeight="1" x14ac:dyDescent="0.2">
      <c r="B271" s="48">
        <v>24215</v>
      </c>
      <c r="C271" s="140" t="s">
        <v>905</v>
      </c>
      <c r="D271" s="43" t="str">
        <f>_xll.BDP(C271,$D$7)</f>
        <v>JPY</v>
      </c>
      <c r="E271" s="43" t="s">
        <v>956</v>
      </c>
      <c r="F271" s="66">
        <f>_xll.BDP(C271,$F$7)</f>
        <v>10920</v>
      </c>
      <c r="G271" s="66">
        <f>_xll.BDP(C271,$G$7)</f>
        <v>11090</v>
      </c>
      <c r="H271" s="67">
        <f>IF(OR(G271="#N/A N/A",F271="#N/A N/A"),0,  G271 - F271)</f>
        <v>170</v>
      </c>
      <c r="I271" s="75">
        <f>IF(OR(F271=0,F271="#N/A N/A"),0,H271 / F271*100)</f>
        <v>1.5567765567765568</v>
      </c>
      <c r="J271" s="25">
        <v>0</v>
      </c>
      <c r="K271" s="48" t="str">
        <f>CONCATENATE(C791,D271, " Curncy")</f>
        <v>EURJPY Curncy</v>
      </c>
      <c r="L271" s="48">
        <f>IF(D271 = C791,1,_xll.BDP(K271,$L$7))</f>
        <v>1</v>
      </c>
      <c r="M271" s="68">
        <f>IF(D271 = C791,1,_xll.BDP(K271,$M$7)*L271)</f>
        <v>131.35</v>
      </c>
      <c r="N271" s="69">
        <f>H271*J271*T271/M271</f>
        <v>0</v>
      </c>
      <c r="O271" s="78">
        <f>N271 / Y791</f>
        <v>0</v>
      </c>
      <c r="P271" s="69">
        <f>G271*J271*T271/M271</f>
        <v>0</v>
      </c>
      <c r="Q271" s="10">
        <f>P271 / Y791*100</f>
        <v>0</v>
      </c>
      <c r="R271" s="81">
        <f>IF(Q271&lt;0,Q271,0)</f>
        <v>0</v>
      </c>
      <c r="S271" s="152">
        <f>IF(Q271&gt;0,Q271,0)</f>
        <v>0</v>
      </c>
      <c r="T271" s="33">
        <f>IF(EXACT(D271,UPPER(D271)),1,0.01)/V271</f>
        <v>1</v>
      </c>
      <c r="U271" s="43">
        <v>0</v>
      </c>
      <c r="V271" s="43">
        <v>1</v>
      </c>
      <c r="W271" s="143">
        <f>IF(AND(Q271&lt;0,O271&gt;0),O271,0)</f>
        <v>0</v>
      </c>
      <c r="X271" s="143">
        <f>IF(AND(Q271&gt;0,O271&gt;0),O271,0)</f>
        <v>0</v>
      </c>
      <c r="Y271" s="194"/>
      <c r="Z271" s="176">
        <f>_xll.BDH(C271,$Z$7,$D$1,$D$1)</f>
        <v>10710</v>
      </c>
      <c r="AA271" s="174">
        <f>IF(OR(F271="#N/A N/A",Z271="#N/A N/A"),0,  F271 - Z271)</f>
        <v>210</v>
      </c>
      <c r="AB271" s="162">
        <f>IF(OR(Z271=0,Z271="#N/A N/A"),0,AA271 / Z271*100)</f>
        <v>1.9607843137254901</v>
      </c>
      <c r="AC271" s="161">
        <v>0</v>
      </c>
      <c r="AD271" s="163">
        <f>IF(D271 = C791,1,_xll.BDP(K271,$AD$7)*L271)</f>
        <v>130.74</v>
      </c>
      <c r="AE271" s="186">
        <f>AA271*AC271*T271/AD271 / AF791</f>
        <v>0</v>
      </c>
      <c r="AF271" s="197"/>
      <c r="AG271" s="188"/>
      <c r="AH271" s="170"/>
    </row>
    <row r="272" spans="2:34" s="43" customFormat="1" ht="12" customHeight="1" x14ac:dyDescent="0.2">
      <c r="B272" s="48">
        <v>23459</v>
      </c>
      <c r="C272" s="140" t="s">
        <v>907</v>
      </c>
      <c r="D272" s="43" t="str">
        <f>_xll.BDP(C272,$D$7)</f>
        <v>JPY</v>
      </c>
      <c r="E272" s="43" t="s">
        <v>958</v>
      </c>
      <c r="F272" s="66">
        <f>_xll.BDP(C272,$F$7)</f>
        <v>4335</v>
      </c>
      <c r="G272" s="66">
        <f>_xll.BDP(C272,$G$7)</f>
        <v>4350</v>
      </c>
      <c r="H272" s="67">
        <f>IF(OR(G272="#N/A N/A",F272="#N/A N/A"),0,  G272 - F272)</f>
        <v>15</v>
      </c>
      <c r="I272" s="75">
        <f>IF(OR(F272=0,F272="#N/A N/A"),0,H272 / F272*100)</f>
        <v>0.34602076124567477</v>
      </c>
      <c r="J272" s="25">
        <v>0</v>
      </c>
      <c r="K272" s="48" t="str">
        <f>CONCATENATE(C791,D272, " Curncy")</f>
        <v>EURJPY Curncy</v>
      </c>
      <c r="L272" s="48">
        <f>IF(D272 = C791,1,_xll.BDP(K272,$L$7))</f>
        <v>1</v>
      </c>
      <c r="M272" s="68">
        <f>IF(D272 = C791,1,_xll.BDP(K272,$M$7)*L272)</f>
        <v>131.35</v>
      </c>
      <c r="N272" s="69">
        <f>H272*J272*T272/M272</f>
        <v>0</v>
      </c>
      <c r="O272" s="78">
        <f>N272 / Y791</f>
        <v>0</v>
      </c>
      <c r="P272" s="69">
        <f>G272*J272*T272/M272</f>
        <v>0</v>
      </c>
      <c r="Q272" s="10">
        <f>P272 / Y791*100</f>
        <v>0</v>
      </c>
      <c r="R272" s="81">
        <f>IF(Q272&lt;0,Q272,0)</f>
        <v>0</v>
      </c>
      <c r="S272" s="152">
        <f>IF(Q272&gt;0,Q272,0)</f>
        <v>0</v>
      </c>
      <c r="T272" s="33">
        <f>IF(EXACT(D272,UPPER(D272)),1,0.01)/V272</f>
        <v>1</v>
      </c>
      <c r="U272" s="43">
        <v>0</v>
      </c>
      <c r="V272" s="43">
        <v>1</v>
      </c>
      <c r="W272" s="143">
        <f>IF(AND(Q272&lt;0,O272&gt;0),O272,0)</f>
        <v>0</v>
      </c>
      <c r="X272" s="143">
        <f>IF(AND(Q272&gt;0,O272&gt;0),O272,0)</f>
        <v>0</v>
      </c>
      <c r="Y272" s="194"/>
      <c r="Z272" s="176">
        <f>_xll.BDH(C272,$Z$7,$D$1,$D$1)</f>
        <v>4325</v>
      </c>
      <c r="AA272" s="174">
        <f>IF(OR(F272="#N/A N/A",Z272="#N/A N/A"),0,  F272 - Z272)</f>
        <v>10</v>
      </c>
      <c r="AB272" s="162">
        <f>IF(OR(Z272=0,Z272="#N/A N/A"),0,AA272 / Z272*100)</f>
        <v>0.23121387283236997</v>
      </c>
      <c r="AC272" s="161">
        <v>0</v>
      </c>
      <c r="AD272" s="163">
        <f>IF(D272 = C791,1,_xll.BDP(K272,$AD$7)*L272)</f>
        <v>130.74</v>
      </c>
      <c r="AE272" s="186">
        <f>AA272*AC272*T272/AD272 / AF791</f>
        <v>0</v>
      </c>
      <c r="AF272" s="197"/>
      <c r="AG272" s="188"/>
      <c r="AH272" s="170"/>
    </row>
    <row r="273" spans="2:34" s="43" customFormat="1" ht="12" customHeight="1" x14ac:dyDescent="0.2">
      <c r="B273" s="48">
        <v>583</v>
      </c>
      <c r="C273" s="140" t="s">
        <v>908</v>
      </c>
      <c r="D273" s="43" t="str">
        <f>_xll.BDP(C273,$D$7)</f>
        <v>JPY</v>
      </c>
      <c r="E273" s="43" t="s">
        <v>959</v>
      </c>
      <c r="F273" s="66">
        <f>_xll.BDP(C273,$F$7)</f>
        <v>4362</v>
      </c>
      <c r="G273" s="66">
        <f>_xll.BDP(C273,$G$7)</f>
        <v>4375</v>
      </c>
      <c r="H273" s="67">
        <f>IF(OR(G273="#N/A N/A",F273="#N/A N/A"),0,  G273 - F273)</f>
        <v>13</v>
      </c>
      <c r="I273" s="75">
        <f>IF(OR(F273=0,F273="#N/A N/A"),0,H273 / F273*100)</f>
        <v>0.29802842732691426</v>
      </c>
      <c r="J273" s="25">
        <v>0</v>
      </c>
      <c r="K273" s="48" t="str">
        <f>CONCATENATE(C791,D273, " Curncy")</f>
        <v>EURJPY Curncy</v>
      </c>
      <c r="L273" s="48">
        <f>IF(D273 = C791,1,_xll.BDP(K273,$L$7))</f>
        <v>1</v>
      </c>
      <c r="M273" s="68">
        <f>IF(D273 = C791,1,_xll.BDP(K273,$M$7)*L273)</f>
        <v>131.35</v>
      </c>
      <c r="N273" s="69">
        <f>H273*J273*T273/M273</f>
        <v>0</v>
      </c>
      <c r="O273" s="78">
        <f>N273 / Y791</f>
        <v>0</v>
      </c>
      <c r="P273" s="69">
        <f>G273*J273*T273/M273</f>
        <v>0</v>
      </c>
      <c r="Q273" s="10">
        <f>P273 / Y791*100</f>
        <v>0</v>
      </c>
      <c r="R273" s="81">
        <f>IF(Q273&lt;0,Q273,0)</f>
        <v>0</v>
      </c>
      <c r="S273" s="152">
        <f>IF(Q273&gt;0,Q273,0)</f>
        <v>0</v>
      </c>
      <c r="T273" s="33">
        <f>IF(EXACT(D273,UPPER(D273)),1,0.01)/V273</f>
        <v>1</v>
      </c>
      <c r="U273" s="43">
        <v>0</v>
      </c>
      <c r="V273" s="43">
        <v>1</v>
      </c>
      <c r="W273" s="143">
        <f>IF(AND(Q273&lt;0,O273&gt;0),O273,0)</f>
        <v>0</v>
      </c>
      <c r="X273" s="143">
        <f>IF(AND(Q273&gt;0,O273&gt;0),O273,0)</f>
        <v>0</v>
      </c>
      <c r="Y273" s="194"/>
      <c r="Z273" s="176">
        <f>_xll.BDH(C273,$Z$7,$D$1,$D$1)</f>
        <v>4336</v>
      </c>
      <c r="AA273" s="174">
        <f>IF(OR(F273="#N/A N/A",Z273="#N/A N/A"),0,  F273 - Z273)</f>
        <v>26</v>
      </c>
      <c r="AB273" s="162">
        <f>IF(OR(Z273=0,Z273="#N/A N/A"),0,AA273 / Z273*100)</f>
        <v>0.59963099630996308</v>
      </c>
      <c r="AC273" s="161">
        <v>0</v>
      </c>
      <c r="AD273" s="163">
        <f>IF(D273 = C791,1,_xll.BDP(K273,$AD$7)*L273)</f>
        <v>130.74</v>
      </c>
      <c r="AE273" s="186">
        <f>AA273*AC273*T273/AD273 / AF791</f>
        <v>0</v>
      </c>
      <c r="AF273" s="197"/>
      <c r="AG273" s="188"/>
      <c r="AH273" s="170"/>
    </row>
    <row r="274" spans="2:34" s="43" customFormat="1" x14ac:dyDescent="0.2">
      <c r="B274" s="48">
        <v>25547</v>
      </c>
      <c r="C274" s="221" t="s">
        <v>170</v>
      </c>
      <c r="D274" s="43" t="str">
        <f>_xll.BDP(C274,$D$7)</f>
        <v>JPY</v>
      </c>
      <c r="E274" s="43" t="s">
        <v>495</v>
      </c>
      <c r="F274" s="2">
        <f>_xll.BDP(C274,$F$7)</f>
        <v>3415</v>
      </c>
      <c r="G274" s="2">
        <f>_xll.BDP(C274,$G$7)</f>
        <v>3530</v>
      </c>
      <c r="H274" s="33">
        <f>IF(OR(G274="#N/A N/A",F274="#N/A N/A"),0,  G274 - F274)</f>
        <v>115</v>
      </c>
      <c r="I274" s="22">
        <f>IF(OR(F274=0,F274="#N/A N/A"),0,H274 / F274*100)</f>
        <v>3.3674963396778916</v>
      </c>
      <c r="J274" s="25">
        <v>-61170</v>
      </c>
      <c r="K274" s="48" t="str">
        <f>CONCATENATE(C791,D274, " Curncy")</f>
        <v>EURJPY Curncy</v>
      </c>
      <c r="L274" s="43">
        <f>IF(D274 = C791,1,_xll.BDP(K274,$L$7))</f>
        <v>1</v>
      </c>
      <c r="M274" s="4">
        <f>IF(D274 = C791,1,_xll.BDP(K274,$M$7)*L274)</f>
        <v>131.35</v>
      </c>
      <c r="N274" s="7">
        <f>H274*J274*T274/M274</f>
        <v>-53555.767034640274</v>
      </c>
      <c r="O274" s="8">
        <f>N274 / Y791</f>
        <v>-3.1832547602033697E-4</v>
      </c>
      <c r="P274" s="7">
        <f>G274*J274*T274/M274</f>
        <v>-1643929.1968024364</v>
      </c>
      <c r="Q274" s="10">
        <f>P274 / Y791*100</f>
        <v>-0.97712080900155629</v>
      </c>
      <c r="R274" s="10">
        <f>IF(Q274&lt;0,Q274,0)</f>
        <v>-0.97712080900155629</v>
      </c>
      <c r="S274" s="150">
        <f>IF(Q274&gt;0,Q274,0)</f>
        <v>0</v>
      </c>
      <c r="T274" s="33">
        <f>IF(EXACT(D274,UPPER(D274)),1,0.01)/V274</f>
        <v>1</v>
      </c>
      <c r="U274" s="43">
        <v>0</v>
      </c>
      <c r="V274" s="43">
        <v>1</v>
      </c>
      <c r="W274" s="143">
        <f>IF(AND(Q274&lt;0,O274&gt;0),O274,0)</f>
        <v>0</v>
      </c>
      <c r="X274" s="143">
        <f>IF(AND(Q274&gt;0,O274&gt;0),O274,0)</f>
        <v>0</v>
      </c>
      <c r="Y274" s="194"/>
      <c r="Z274" s="177">
        <f>_xll.BDH(C274,$Z$7,$D$1,$D$1)</f>
        <v>3525</v>
      </c>
      <c r="AA274" s="174">
        <f>IF(OR(F274="#N/A N/A",Z274="#N/A N/A"),0,  F274 - Z274)</f>
        <v>-110</v>
      </c>
      <c r="AB274" s="166">
        <f>IF(OR(Z274=0,Z274="#N/A N/A"),0,AA274 / Z274*100)</f>
        <v>-3.1205673758865249</v>
      </c>
      <c r="AC274" s="161">
        <v>-61170</v>
      </c>
      <c r="AD274" s="163">
        <f>IF(D274 = C791,1,_xll.BDP(K274,$AD$7)*L274)</f>
        <v>130.74</v>
      </c>
      <c r="AE274" s="186">
        <f>AA274*AC274*T274/AD274 / AF791</f>
        <v>3.0247923848025386E-4</v>
      </c>
      <c r="AF274" s="197"/>
      <c r="AG274" s="188"/>
      <c r="AH274" s="170"/>
    </row>
    <row r="275" spans="2:34" s="43" customFormat="1" x14ac:dyDescent="0.2">
      <c r="B275" s="48">
        <v>24443</v>
      </c>
      <c r="C275" s="221" t="s">
        <v>169</v>
      </c>
      <c r="D275" s="43" t="str">
        <f>_xll.BDP(C275,$D$7)</f>
        <v>JPY</v>
      </c>
      <c r="E275" s="43" t="s">
        <v>421</v>
      </c>
      <c r="F275" s="2">
        <f>_xll.BDP(C275,$F$7)</f>
        <v>931</v>
      </c>
      <c r="G275" s="2">
        <f>_xll.BDP(C275,$G$7)</f>
        <v>943</v>
      </c>
      <c r="H275" s="33">
        <f>IF(OR(G275="#N/A N/A",F275="#N/A N/A"),0,  G275 - F275)</f>
        <v>12</v>
      </c>
      <c r="I275" s="22">
        <f>IF(OR(F275=0,F275="#N/A N/A"),0,H275 / F275*100)</f>
        <v>1.288936627282492</v>
      </c>
      <c r="J275" s="25">
        <v>144000</v>
      </c>
      <c r="K275" s="48" t="str">
        <f>CONCATENATE(C791,D275, " Curncy")</f>
        <v>EURJPY Curncy</v>
      </c>
      <c r="L275" s="43">
        <f>IF(D275 = C791,1,_xll.BDP(K275,$L$7))</f>
        <v>1</v>
      </c>
      <c r="M275" s="4">
        <f>IF(D275 = C791,1,_xll.BDP(K275,$M$7)*L275)</f>
        <v>131.35</v>
      </c>
      <c r="N275" s="7">
        <f>H275*J275*T275/M275</f>
        <v>13155.690902169776</v>
      </c>
      <c r="O275" s="8">
        <f>N275 / Y791</f>
        <v>7.8194969481081559E-5</v>
      </c>
      <c r="P275" s="7">
        <f>G275*J275*T275/M275</f>
        <v>1033818.0433955082</v>
      </c>
      <c r="Q275" s="10">
        <f>P275 / Y791*100</f>
        <v>0.61448213517216599</v>
      </c>
      <c r="R275" s="10">
        <f>IF(Q275&lt;0,Q275,0)</f>
        <v>0</v>
      </c>
      <c r="S275" s="150">
        <f>IF(Q275&gt;0,Q275,0)</f>
        <v>0.61448213517216599</v>
      </c>
      <c r="T275" s="33">
        <f>IF(EXACT(D275,UPPER(D275)),1,0.01)/V275</f>
        <v>1</v>
      </c>
      <c r="U275" s="43">
        <v>0</v>
      </c>
      <c r="V275" s="43">
        <v>1</v>
      </c>
      <c r="W275" s="143">
        <f>IF(AND(Q275&lt;0,O275&gt;0),O275,0)</f>
        <v>0</v>
      </c>
      <c r="X275" s="143">
        <f>IF(AND(Q275&gt;0,O275&gt;0),O275,0)</f>
        <v>7.8194969481081559E-5</v>
      </c>
      <c r="Y275" s="194"/>
      <c r="Z275" s="177">
        <f>_xll.BDH(C275,$Z$7,$D$1,$D$1)</f>
        <v>922</v>
      </c>
      <c r="AA275" s="174">
        <f>IF(OR(F275="#N/A N/A",Z275="#N/A N/A"),0,  F275 - Z275)</f>
        <v>9</v>
      </c>
      <c r="AB275" s="166">
        <f>IF(OR(Z275=0,Z275="#N/A N/A"),0,AA275 / Z275*100)</f>
        <v>0.97613882863340562</v>
      </c>
      <c r="AC275" s="161">
        <v>144000</v>
      </c>
      <c r="AD275" s="163">
        <f>IF(D275 = C791,1,_xll.BDP(K275,$AD$7)*L275)</f>
        <v>130.74</v>
      </c>
      <c r="AE275" s="186">
        <f>AA275*AC275*T275/AD275 / AF791</f>
        <v>5.8259856000476921E-5</v>
      </c>
      <c r="AF275" s="197"/>
      <c r="AG275" s="188"/>
      <c r="AH275" s="170"/>
    </row>
    <row r="276" spans="2:34" s="43" customFormat="1" x14ac:dyDescent="0.2">
      <c r="B276" s="48">
        <v>22749</v>
      </c>
      <c r="C276" s="221" t="s">
        <v>168</v>
      </c>
      <c r="D276" s="43" t="str">
        <f>_xll.BDP(C276,$D$7)</f>
        <v>JPY</v>
      </c>
      <c r="E276" s="43" t="s">
        <v>420</v>
      </c>
      <c r="F276" s="2">
        <f>_xll.BDP(C276,$F$7)</f>
        <v>6700</v>
      </c>
      <c r="G276" s="2">
        <f>_xll.BDP(C276,$G$7)</f>
        <v>6477</v>
      </c>
      <c r="H276" s="33">
        <f>IF(OR(G276="#N/A N/A",F276="#N/A N/A"),0,  G276 - F276)</f>
        <v>-223</v>
      </c>
      <c r="I276" s="22">
        <f>IF(OR(F276=0,F276="#N/A N/A"),0,H276 / F276*100)</f>
        <v>-3.3283582089552239</v>
      </c>
      <c r="J276" s="25">
        <v>191000</v>
      </c>
      <c r="K276" s="48" t="str">
        <f>CONCATENATE(C791,D276, " Curncy")</f>
        <v>EURJPY Curncy</v>
      </c>
      <c r="L276" s="43">
        <f>IF(D276 = C791,1,_xll.BDP(K276,$L$7))</f>
        <v>1</v>
      </c>
      <c r="M276" s="4">
        <f>IF(D276 = C791,1,_xll.BDP(K276,$M$7)*L276)</f>
        <v>131.35</v>
      </c>
      <c r="N276" s="7">
        <f>H276*J276*T276/M276</f>
        <v>-324271.03159497527</v>
      </c>
      <c r="O276" s="8">
        <f>N276 / Y791</f>
        <v>-1.9274064439280712E-3</v>
      </c>
      <c r="P276" s="7">
        <f>G276*J276*T276/M276</f>
        <v>9418401.2181195281</v>
      </c>
      <c r="Q276" s="10">
        <f>P276 / Y791*100</f>
        <v>5.5981217656152991</v>
      </c>
      <c r="R276" s="10">
        <f>IF(Q276&lt;0,Q276,0)</f>
        <v>0</v>
      </c>
      <c r="S276" s="150">
        <f>IF(Q276&gt;0,Q276,0)</f>
        <v>5.5981217656152991</v>
      </c>
      <c r="T276" s="33">
        <f>IF(EXACT(D276,UPPER(D276)),1,0.01)/V276</f>
        <v>1</v>
      </c>
      <c r="U276" s="43">
        <v>0</v>
      </c>
      <c r="V276" s="43">
        <v>1</v>
      </c>
      <c r="W276" s="143">
        <f>IF(AND(Q276&lt;0,O276&gt;0),O276,0)</f>
        <v>0</v>
      </c>
      <c r="X276" s="143">
        <f>IF(AND(Q276&gt;0,O276&gt;0),O276,0)</f>
        <v>0</v>
      </c>
      <c r="Y276" s="194"/>
      <c r="Z276" s="177">
        <f>_xll.BDH(C276,$Z$7,$D$1,$D$1)</f>
        <v>6591</v>
      </c>
      <c r="AA276" s="174">
        <f>IF(OR(F276="#N/A N/A",Z276="#N/A N/A"),0,  F276 - Z276)</f>
        <v>109</v>
      </c>
      <c r="AB276" s="166">
        <f>IF(OR(Z276=0,Z276="#N/A N/A"),0,AA276 / Z276*100)</f>
        <v>1.6537702928235472</v>
      </c>
      <c r="AC276" s="161">
        <v>191000</v>
      </c>
      <c r="AD276" s="163">
        <f>IF(D276 = C791,1,_xll.BDP(K276,$AD$7)*L276)</f>
        <v>130.74</v>
      </c>
      <c r="AE276" s="186">
        <f>AA276*AC276*T276/AD276 / AF791</f>
        <v>9.3588884419284644E-4</v>
      </c>
      <c r="AF276" s="197"/>
      <c r="AG276" s="188"/>
      <c r="AH276" s="170"/>
    </row>
    <row r="277" spans="2:34" s="43" customFormat="1" ht="12" customHeight="1" x14ac:dyDescent="0.2">
      <c r="B277" s="48">
        <v>24413</v>
      </c>
      <c r="C277" s="221" t="s">
        <v>909</v>
      </c>
      <c r="D277" s="43" t="str">
        <f>_xll.BDP(C277,$D$7)</f>
        <v>JPY</v>
      </c>
      <c r="E277" s="43" t="s">
        <v>960</v>
      </c>
      <c r="F277" s="2">
        <f>_xll.BDP(C277,$F$7)</f>
        <v>1388</v>
      </c>
      <c r="G277" s="2">
        <f>_xll.BDP(C277,$G$7)</f>
        <v>1402</v>
      </c>
      <c r="H277" s="33">
        <f>IF(OR(G277="#N/A N/A",F277="#N/A N/A"),0,  G277 - F277)</f>
        <v>14</v>
      </c>
      <c r="I277" s="22">
        <f>IF(OR(F277=0,F277="#N/A N/A"),0,H277 / F277*100)</f>
        <v>1.0086455331412103</v>
      </c>
      <c r="J277" s="25">
        <v>0</v>
      </c>
      <c r="K277" s="48" t="str">
        <f>CONCATENATE(C791,D277, " Curncy")</f>
        <v>EURJPY Curncy</v>
      </c>
      <c r="L277" s="43">
        <f>IF(D277 = C791,1,_xll.BDP(K277,$L$7))</f>
        <v>1</v>
      </c>
      <c r="M277" s="4">
        <f>IF(D277 = C791,1,_xll.BDP(K277,$M$7)*L277)</f>
        <v>131.35</v>
      </c>
      <c r="N277" s="7">
        <f>H277*J277*T277/M277</f>
        <v>0</v>
      </c>
      <c r="O277" s="8">
        <f>N277 / Y791</f>
        <v>0</v>
      </c>
      <c r="P277" s="7">
        <f>G277*J277*T277/M277</f>
        <v>0</v>
      </c>
      <c r="Q277" s="10">
        <f>P277 / Y791*100</f>
        <v>0</v>
      </c>
      <c r="R277" s="10">
        <f>IF(Q277&lt;0,Q277,0)</f>
        <v>0</v>
      </c>
      <c r="S277" s="150">
        <f>IF(Q277&gt;0,Q277,0)</f>
        <v>0</v>
      </c>
      <c r="T277" s="33">
        <f>IF(EXACT(D277,UPPER(D277)),1,0.01)/V277</f>
        <v>1</v>
      </c>
      <c r="U277" s="43">
        <v>0</v>
      </c>
      <c r="V277" s="43">
        <v>1</v>
      </c>
      <c r="W277" s="143">
        <f>IF(AND(Q277&lt;0,O277&gt;0),O277,0)</f>
        <v>0</v>
      </c>
      <c r="X277" s="143">
        <f>IF(AND(Q277&gt;0,O277&gt;0),O277,0)</f>
        <v>0</v>
      </c>
      <c r="Y277" s="194"/>
      <c r="Z277" s="177">
        <f>_xll.BDH(C277,$Z$7,$D$1,$D$1)</f>
        <v>1396</v>
      </c>
      <c r="AA277" s="174">
        <f>IF(OR(F277="#N/A N/A",Z277="#N/A N/A"),0,  F277 - Z277)</f>
        <v>-8</v>
      </c>
      <c r="AB277" s="166">
        <f>IF(OR(Z277=0,Z277="#N/A N/A"),0,AA277 / Z277*100)</f>
        <v>-0.57306590257879653</v>
      </c>
      <c r="AC277" s="161">
        <v>0</v>
      </c>
      <c r="AD277" s="163">
        <f>IF(D277 = C791,1,_xll.BDP(K277,$AD$7)*L277)</f>
        <v>130.74</v>
      </c>
      <c r="AE277" s="186">
        <f>AA277*AC277*T277/AD277 / AF791</f>
        <v>0</v>
      </c>
      <c r="AF277" s="197"/>
      <c r="AG277" s="188"/>
      <c r="AH277" s="170"/>
    </row>
    <row r="278" spans="2:34" s="43" customFormat="1" ht="12" customHeight="1" x14ac:dyDescent="0.2">
      <c r="B278" s="48">
        <v>21029</v>
      </c>
      <c r="C278" s="221" t="s">
        <v>910</v>
      </c>
      <c r="D278" s="43" t="str">
        <f>_xll.BDP(C278,$D$7)</f>
        <v>JPY</v>
      </c>
      <c r="E278" s="43" t="s">
        <v>961</v>
      </c>
      <c r="F278" s="2">
        <f>_xll.BDP(C278,$F$7)</f>
        <v>4905</v>
      </c>
      <c r="G278" s="2">
        <f>_xll.BDP(C278,$G$7)</f>
        <v>4940</v>
      </c>
      <c r="H278" s="33">
        <f>IF(OR(G278="#N/A N/A",F278="#N/A N/A"),0,  G278 - F278)</f>
        <v>35</v>
      </c>
      <c r="I278" s="22">
        <f>IF(OR(F278=0,F278="#N/A N/A"),0,H278 / F278*100)</f>
        <v>0.7135575942915392</v>
      </c>
      <c r="J278" s="25">
        <v>0</v>
      </c>
      <c r="K278" s="48" t="str">
        <f>CONCATENATE(C791,D278, " Curncy")</f>
        <v>EURJPY Curncy</v>
      </c>
      <c r="L278" s="43">
        <f>IF(D278 = C791,1,_xll.BDP(K278,$L$7))</f>
        <v>1</v>
      </c>
      <c r="M278" s="4">
        <f>IF(D278 = C791,1,_xll.BDP(K278,$M$7)*L278)</f>
        <v>131.35</v>
      </c>
      <c r="N278" s="7">
        <f>H278*J278*T278/M278</f>
        <v>0</v>
      </c>
      <c r="O278" s="8">
        <f>N278 / Y791</f>
        <v>0</v>
      </c>
      <c r="P278" s="7">
        <f>G278*J278*T278/M278</f>
        <v>0</v>
      </c>
      <c r="Q278" s="10">
        <f>P278 / Y791*100</f>
        <v>0</v>
      </c>
      <c r="R278" s="10">
        <f>IF(Q278&lt;0,Q278,0)</f>
        <v>0</v>
      </c>
      <c r="S278" s="150">
        <f>IF(Q278&gt;0,Q278,0)</f>
        <v>0</v>
      </c>
      <c r="T278" s="33">
        <f>IF(EXACT(D278,UPPER(D278)),1,0.01)/V278</f>
        <v>1</v>
      </c>
      <c r="U278" s="43">
        <v>0</v>
      </c>
      <c r="V278" s="43">
        <v>1</v>
      </c>
      <c r="W278" s="143">
        <f>IF(AND(Q278&lt;0,O278&gt;0),O278,0)</f>
        <v>0</v>
      </c>
      <c r="X278" s="143">
        <f>IF(AND(Q278&gt;0,O278&gt;0),O278,0)</f>
        <v>0</v>
      </c>
      <c r="Y278" s="194"/>
      <c r="Z278" s="177">
        <f>_xll.BDH(C278,$Z$7,$D$1,$D$1)</f>
        <v>4960</v>
      </c>
      <c r="AA278" s="174">
        <f>IF(OR(F278="#N/A N/A",Z278="#N/A N/A"),0,  F278 - Z278)</f>
        <v>-55</v>
      </c>
      <c r="AB278" s="166">
        <f>IF(OR(Z278=0,Z278="#N/A N/A"),0,AA278 / Z278*100)</f>
        <v>-1.1088709677419355</v>
      </c>
      <c r="AC278" s="161">
        <v>0</v>
      </c>
      <c r="AD278" s="163">
        <f>IF(D278 = C791,1,_xll.BDP(K278,$AD$7)*L278)</f>
        <v>130.74</v>
      </c>
      <c r="AE278" s="186">
        <f>AA278*AC278*T278/AD278 / AF791</f>
        <v>0</v>
      </c>
      <c r="AF278" s="197"/>
      <c r="AG278" s="188"/>
      <c r="AH278" s="170"/>
    </row>
    <row r="279" spans="2:34" s="43" customFormat="1" x14ac:dyDescent="0.2">
      <c r="B279" s="48">
        <v>23220</v>
      </c>
      <c r="C279" s="221" t="s">
        <v>166</v>
      </c>
      <c r="D279" s="43" t="str">
        <f>_xll.BDP(C279,$D$7)</f>
        <v>JPY</v>
      </c>
      <c r="E279" s="43" t="s">
        <v>337</v>
      </c>
      <c r="F279" s="2">
        <f>_xll.BDP(C279,$F$7)</f>
        <v>4605</v>
      </c>
      <c r="G279" s="2">
        <f>_xll.BDP(C279,$G$7)</f>
        <v>4760</v>
      </c>
      <c r="H279" s="33">
        <f>IF(OR(G279="#N/A N/A",F279="#N/A N/A"),0,  G279 - F279)</f>
        <v>155</v>
      </c>
      <c r="I279" s="22">
        <f>IF(OR(F279=0,F279="#N/A N/A"),0,H279 / F279*100)</f>
        <v>3.3659066232356136</v>
      </c>
      <c r="J279" s="25">
        <v>84400</v>
      </c>
      <c r="K279" s="48" t="str">
        <f>CONCATENATE(C791,D279, " Curncy")</f>
        <v>EURJPY Curncy</v>
      </c>
      <c r="L279" s="43">
        <f>IF(D279 = C791,1,_xll.BDP(K279,$L$7))</f>
        <v>1</v>
      </c>
      <c r="M279" s="4">
        <f>IF(D279 = C791,1,_xll.BDP(K279,$M$7)*L279)</f>
        <v>131.35</v>
      </c>
      <c r="N279" s="7">
        <f>H279*J279*T279/M279</f>
        <v>99596.497906357064</v>
      </c>
      <c r="O279" s="8">
        <f>N279 / Y791</f>
        <v>5.9198298075897513E-4</v>
      </c>
      <c r="P279" s="7">
        <f>G279*J279*T279/M279</f>
        <v>3058576.3228016752</v>
      </c>
      <c r="Q279" s="10">
        <f>P279 / Y791*100</f>
        <v>1.817960637685627</v>
      </c>
      <c r="R279" s="10">
        <f>IF(Q279&lt;0,Q279,0)</f>
        <v>0</v>
      </c>
      <c r="S279" s="150">
        <f>IF(Q279&gt;0,Q279,0)</f>
        <v>1.817960637685627</v>
      </c>
      <c r="T279" s="33">
        <f>IF(EXACT(D279,UPPER(D279)),1,0.01)/V279</f>
        <v>1</v>
      </c>
      <c r="U279" s="43">
        <v>0</v>
      </c>
      <c r="V279" s="43">
        <v>1</v>
      </c>
      <c r="W279" s="143">
        <f>IF(AND(Q279&lt;0,O279&gt;0),O279,0)</f>
        <v>0</v>
      </c>
      <c r="X279" s="143">
        <f>IF(AND(Q279&gt;0,O279&gt;0),O279,0)</f>
        <v>5.9198298075897513E-4</v>
      </c>
      <c r="Y279" s="194"/>
      <c r="Z279" s="177">
        <f>_xll.BDH(C279,$Z$7,$D$1,$D$1)</f>
        <v>4585</v>
      </c>
      <c r="AA279" s="174">
        <f>IF(OR(F279="#N/A N/A",Z279="#N/A N/A"),0,  F279 - Z279)</f>
        <v>20</v>
      </c>
      <c r="AB279" s="166">
        <f>IF(OR(Z279=0,Z279="#N/A N/A"),0,AA279 / Z279*100)</f>
        <v>0.43620501635768816</v>
      </c>
      <c r="AC279" s="161">
        <v>84400</v>
      </c>
      <c r="AD279" s="163">
        <f>IF(D279 = C791,1,_xll.BDP(K279,$AD$7)*L279)</f>
        <v>130.74</v>
      </c>
      <c r="AE279" s="186">
        <f>AA279*AC279*T279/AD279 / AF791</f>
        <v>7.5881664296917469E-5</v>
      </c>
      <c r="AF279" s="197"/>
      <c r="AG279" s="188"/>
      <c r="AH279" s="170"/>
    </row>
    <row r="280" spans="2:34" s="43" customFormat="1" x14ac:dyDescent="0.2">
      <c r="B280" s="48">
        <v>773</v>
      </c>
      <c r="C280" s="221" t="s">
        <v>165</v>
      </c>
      <c r="D280" s="43" t="str">
        <f>_xll.BDP(C280,$D$7)</f>
        <v>JPY</v>
      </c>
      <c r="E280" s="43" t="s">
        <v>419</v>
      </c>
      <c r="F280" s="2">
        <f>_xll.BDP(C280,$F$7)</f>
        <v>4511</v>
      </c>
      <c r="G280" s="2">
        <f>_xll.BDP(C280,$G$7)</f>
        <v>4518</v>
      </c>
      <c r="H280" s="33">
        <f>IF(OR(G280="#N/A N/A",F280="#N/A N/A"),0,  G280 - F280)</f>
        <v>7</v>
      </c>
      <c r="I280" s="22">
        <f>IF(OR(F280=0,F280="#N/A N/A"),0,H280 / F280*100)</f>
        <v>0.15517623586787851</v>
      </c>
      <c r="J280" s="25">
        <v>18520</v>
      </c>
      <c r="K280" s="48" t="str">
        <f>CONCATENATE(C791,D280, " Curncy")</f>
        <v>EURJPY Curncy</v>
      </c>
      <c r="L280" s="43">
        <f>IF(D280 = C791,1,_xll.BDP(K280,$L$7))</f>
        <v>1</v>
      </c>
      <c r="M280" s="4">
        <f>IF(D280 = C791,1,_xll.BDP(K280,$M$7)*L280)</f>
        <v>131.35</v>
      </c>
      <c r="N280" s="7">
        <f>H280*J280*T280/M280</f>
        <v>986.9813475447279</v>
      </c>
      <c r="O280" s="8">
        <f>N280 / Y791</f>
        <v>5.8664327798191053E-6</v>
      </c>
      <c r="P280" s="7">
        <f>G280*J280*T280/M280</f>
        <v>637025.96117244009</v>
      </c>
      <c r="Q280" s="10">
        <f>P280 / Y791*100</f>
        <v>0.37863633284603881</v>
      </c>
      <c r="R280" s="10">
        <f>IF(Q280&lt;0,Q280,0)</f>
        <v>0</v>
      </c>
      <c r="S280" s="150">
        <f>IF(Q280&gt;0,Q280,0)</f>
        <v>0.37863633284603881</v>
      </c>
      <c r="T280" s="33">
        <f>IF(EXACT(D280,UPPER(D280)),1,0.01)/V280</f>
        <v>1</v>
      </c>
      <c r="U280" s="43">
        <v>0</v>
      </c>
      <c r="V280" s="43">
        <v>1</v>
      </c>
      <c r="W280" s="143">
        <f>IF(AND(Q280&lt;0,O280&gt;0),O280,0)</f>
        <v>0</v>
      </c>
      <c r="X280" s="143">
        <f>IF(AND(Q280&gt;0,O280&gt;0),O280,0)</f>
        <v>5.8664327798191053E-6</v>
      </c>
      <c r="Y280" s="194"/>
      <c r="Z280" s="177">
        <f>_xll.BDH(C280,$Z$7,$D$1,$D$1)</f>
        <v>4562</v>
      </c>
      <c r="AA280" s="174">
        <f>IF(OR(F280="#N/A N/A",Z280="#N/A N/A"),0,  F280 - Z280)</f>
        <v>-51</v>
      </c>
      <c r="AB280" s="166">
        <f>IF(OR(Z280=0,Z280="#N/A N/A"),0,AA280 / Z280*100)</f>
        <v>-1.1179307321350285</v>
      </c>
      <c r="AC280" s="161">
        <v>18520</v>
      </c>
      <c r="AD280" s="163">
        <f>IF(D280 = C791,1,_xll.BDP(K280,$AD$7)*L280)</f>
        <v>130.74</v>
      </c>
      <c r="AE280" s="186">
        <f>AA280*AC280*T280/AD280 / AF791</f>
        <v>-4.2459567275903133E-5</v>
      </c>
      <c r="AF280" s="197"/>
      <c r="AG280" s="188"/>
      <c r="AH280" s="170"/>
    </row>
    <row r="281" spans="2:34" s="43" customFormat="1" x14ac:dyDescent="0.2">
      <c r="B281" s="48">
        <v>19476</v>
      </c>
      <c r="C281" s="221" t="s">
        <v>544</v>
      </c>
      <c r="D281" s="43" t="str">
        <f>_xll.BDP(C281,$D$7)</f>
        <v>JPY</v>
      </c>
      <c r="E281" s="43" t="s">
        <v>545</v>
      </c>
      <c r="F281" s="2">
        <f>_xll.BDP(C281,$F$7)</f>
        <v>1531</v>
      </c>
      <c r="G281" s="2">
        <f>_xll.BDP(C281,$G$7)</f>
        <v>1553</v>
      </c>
      <c r="H281" s="33">
        <f>IF(OR(G281="#N/A N/A",F281="#N/A N/A"),0,  G281 - F281)</f>
        <v>22</v>
      </c>
      <c r="I281" s="22">
        <f>IF(OR(F281=0,F281="#N/A N/A"),0,H281 / F281*100)</f>
        <v>1.4369693011103852</v>
      </c>
      <c r="J281" s="25">
        <v>0</v>
      </c>
      <c r="K281" s="48" t="str">
        <f>CONCATENATE(C791,D281, " Curncy")</f>
        <v>EURJPY Curncy</v>
      </c>
      <c r="L281" s="43">
        <f>IF(D281 = C791,1,_xll.BDP(K281,$L$7))</f>
        <v>1</v>
      </c>
      <c r="M281" s="4">
        <f>IF(D281 = C791,1,_xll.BDP(K281,$M$7)*L281)</f>
        <v>131.35</v>
      </c>
      <c r="N281" s="7">
        <f>H281*J281*T281/M281</f>
        <v>0</v>
      </c>
      <c r="O281" s="8">
        <f>N281 / Y791</f>
        <v>0</v>
      </c>
      <c r="P281" s="7">
        <f>G281*J281*T281/M281</f>
        <v>0</v>
      </c>
      <c r="Q281" s="10">
        <f>P281 / Y791*100</f>
        <v>0</v>
      </c>
      <c r="R281" s="10">
        <f>IF(Q281&lt;0,Q281,0)</f>
        <v>0</v>
      </c>
      <c r="S281" s="150">
        <f>IF(Q281&gt;0,Q281,0)</f>
        <v>0</v>
      </c>
      <c r="T281" s="33">
        <f>IF(EXACT(D281,UPPER(D281)),1,0.01)/V281</f>
        <v>1</v>
      </c>
      <c r="U281" s="43">
        <v>0</v>
      </c>
      <c r="V281" s="43">
        <v>1</v>
      </c>
      <c r="W281" s="143">
        <f>IF(AND(Q281&lt;0,O281&gt;0),O281,0)</f>
        <v>0</v>
      </c>
      <c r="X281" s="143">
        <f>IF(AND(Q281&gt;0,O281&gt;0),O281,0)</f>
        <v>0</v>
      </c>
      <c r="Y281" s="194"/>
      <c r="Z281" s="177">
        <f>_xll.BDH(C281,$Z$7,$D$1,$D$1)</f>
        <v>1553</v>
      </c>
      <c r="AA281" s="174">
        <f>IF(OR(F281="#N/A N/A",Z281="#N/A N/A"),0,  F281 - Z281)</f>
        <v>-22</v>
      </c>
      <c r="AB281" s="166">
        <f>IF(OR(Z281=0,Z281="#N/A N/A"),0,AA281 / Z281*100)</f>
        <v>-1.4166130070830651</v>
      </c>
      <c r="AC281" s="161">
        <v>0</v>
      </c>
      <c r="AD281" s="163">
        <f>IF(D281 = C791,1,_xll.BDP(K281,$AD$7)*L281)</f>
        <v>130.74</v>
      </c>
      <c r="AE281" s="186">
        <f>AA281*AC281*T281/AD281 / AF791</f>
        <v>0</v>
      </c>
      <c r="AF281" s="197"/>
      <c r="AG281" s="188"/>
      <c r="AH281" s="170"/>
    </row>
    <row r="282" spans="2:34" s="43" customFormat="1" x14ac:dyDescent="0.2">
      <c r="B282" s="48">
        <v>27664</v>
      </c>
      <c r="C282" s="221" t="s">
        <v>496</v>
      </c>
      <c r="D282" s="43" t="str">
        <f>_xll.BDP(C282,$D$7)</f>
        <v>JPY</v>
      </c>
      <c r="E282" s="43" t="s">
        <v>497</v>
      </c>
      <c r="F282" s="2">
        <f>_xll.BDP(C282,$F$7)</f>
        <v>1343</v>
      </c>
      <c r="G282" s="2">
        <f>_xll.BDP(C282,$G$7)</f>
        <v>1314</v>
      </c>
      <c r="H282" s="33">
        <f>IF(OR(G282="#N/A N/A",F282="#N/A N/A"),0,  G282 - F282)</f>
        <v>-29</v>
      </c>
      <c r="I282" s="22">
        <f>IF(OR(F282=0,F282="#N/A N/A"),0,H282 / F282*100)</f>
        <v>-2.1593447505584513</v>
      </c>
      <c r="J282" s="25">
        <v>51900</v>
      </c>
      <c r="K282" s="48" t="str">
        <f>CONCATENATE(C791,D282, " Curncy")</f>
        <v>EURJPY Curncy</v>
      </c>
      <c r="L282" s="43">
        <f>IF(D282 = C791,1,_xll.BDP(K282,$L$7))</f>
        <v>1</v>
      </c>
      <c r="M282" s="4">
        <f>IF(D282 = C791,1,_xll.BDP(K282,$M$7)*L282)</f>
        <v>131.35</v>
      </c>
      <c r="N282" s="7">
        <f>H282*J282*T282/M282</f>
        <v>-11458.698134754473</v>
      </c>
      <c r="O282" s="8">
        <f>N282 / Y791</f>
        <v>-6.8108361438643438E-5</v>
      </c>
      <c r="P282" s="7">
        <f>G282*J282*T282/M282</f>
        <v>519197.56376094406</v>
      </c>
      <c r="Q282" s="10">
        <f>P282 / Y791*100</f>
        <v>0.30860133424268094</v>
      </c>
      <c r="R282" s="10">
        <f>IF(Q282&lt;0,Q282,0)</f>
        <v>0</v>
      </c>
      <c r="S282" s="150">
        <f>IF(Q282&gt;0,Q282,0)</f>
        <v>0.30860133424268094</v>
      </c>
      <c r="T282" s="33">
        <f>IF(EXACT(D282,UPPER(D282)),1,0.01)/V282</f>
        <v>1</v>
      </c>
      <c r="U282" s="43">
        <v>0</v>
      </c>
      <c r="V282" s="43">
        <v>1</v>
      </c>
      <c r="W282" s="143">
        <f>IF(AND(Q282&lt;0,O282&gt;0),O282,0)</f>
        <v>0</v>
      </c>
      <c r="X282" s="143">
        <f>IF(AND(Q282&gt;0,O282&gt;0),O282,0)</f>
        <v>0</v>
      </c>
      <c r="Y282" s="194"/>
      <c r="Z282" s="177">
        <f>_xll.BDH(C282,$Z$7,$D$1,$D$1)</f>
        <v>1396</v>
      </c>
      <c r="AA282" s="174">
        <f>IF(OR(F282="#N/A N/A",Z282="#N/A N/A"),0,  F282 - Z282)</f>
        <v>-53</v>
      </c>
      <c r="AB282" s="166">
        <f>IF(OR(Z282=0,Z282="#N/A N/A"),0,AA282 / Z282*100)</f>
        <v>-3.7965616045845274</v>
      </c>
      <c r="AC282" s="161">
        <v>51900</v>
      </c>
      <c r="AD282" s="163">
        <f>IF(D282 = C791,1,_xll.BDP(K282,$AD$7)*L282)</f>
        <v>130.74</v>
      </c>
      <c r="AE282" s="186">
        <f>AA282*AC282*T282/AD282 / AF791</f>
        <v>-1.2365384714545669E-4</v>
      </c>
      <c r="AF282" s="197"/>
      <c r="AG282" s="188"/>
      <c r="AH282" s="170"/>
    </row>
    <row r="283" spans="2:34" s="43" customFormat="1" ht="12" customHeight="1" x14ac:dyDescent="0.2">
      <c r="B283" s="48">
        <v>25585</v>
      </c>
      <c r="C283" s="221" t="s">
        <v>912</v>
      </c>
      <c r="D283" s="43" t="str">
        <f>_xll.BDP(C283,$D$7)</f>
        <v>JPY</v>
      </c>
      <c r="E283" s="43" t="s">
        <v>963</v>
      </c>
      <c r="F283" s="2">
        <f>_xll.BDP(C283,$F$7)</f>
        <v>21275</v>
      </c>
      <c r="G283" s="2">
        <f>_xll.BDP(C283,$G$7)</f>
        <v>21530</v>
      </c>
      <c r="H283" s="33">
        <f>IF(OR(G283="#N/A N/A",F283="#N/A N/A"),0,  G283 - F283)</f>
        <v>255</v>
      </c>
      <c r="I283" s="22">
        <f>IF(OR(F283=0,F283="#N/A N/A"),0,H283 / F283*100)</f>
        <v>1.1985898942420681</v>
      </c>
      <c r="J283" s="25">
        <v>0</v>
      </c>
      <c r="K283" s="48" t="str">
        <f>CONCATENATE(C791,D283, " Curncy")</f>
        <v>EURJPY Curncy</v>
      </c>
      <c r="L283" s="43">
        <f>IF(D283 = C791,1,_xll.BDP(K283,$L$7))</f>
        <v>1</v>
      </c>
      <c r="M283" s="4">
        <f>IF(D283 = C791,1,_xll.BDP(K283,$M$7)*L283)</f>
        <v>131.35</v>
      </c>
      <c r="N283" s="7">
        <f>H283*J283*T283/M283</f>
        <v>0</v>
      </c>
      <c r="O283" s="8">
        <f>N283 / Y791</f>
        <v>0</v>
      </c>
      <c r="P283" s="7">
        <f>G283*J283*T283/M283</f>
        <v>0</v>
      </c>
      <c r="Q283" s="10">
        <f>P283 / Y791*100</f>
        <v>0</v>
      </c>
      <c r="R283" s="10">
        <f>IF(Q283&lt;0,Q283,0)</f>
        <v>0</v>
      </c>
      <c r="S283" s="150">
        <f>IF(Q283&gt;0,Q283,0)</f>
        <v>0</v>
      </c>
      <c r="T283" s="33">
        <f>IF(EXACT(D283,UPPER(D283)),1,0.01)/V283</f>
        <v>1</v>
      </c>
      <c r="U283" s="43">
        <v>0</v>
      </c>
      <c r="V283" s="43">
        <v>1</v>
      </c>
      <c r="W283" s="143">
        <f>IF(AND(Q283&lt;0,O283&gt;0),O283,0)</f>
        <v>0</v>
      </c>
      <c r="X283" s="143">
        <f>IF(AND(Q283&gt;0,O283&gt;0),O283,0)</f>
        <v>0</v>
      </c>
      <c r="Y283" s="194"/>
      <c r="Z283" s="177">
        <f>_xll.BDH(C283,$Z$7,$D$1,$D$1)</f>
        <v>20730</v>
      </c>
      <c r="AA283" s="174">
        <f>IF(OR(F283="#N/A N/A",Z283="#N/A N/A"),0,  F283 - Z283)</f>
        <v>545</v>
      </c>
      <c r="AB283" s="166">
        <f>IF(OR(Z283=0,Z283="#N/A N/A"),0,AA283 / Z283*100)</f>
        <v>2.6290400385914134</v>
      </c>
      <c r="AC283" s="161">
        <v>0</v>
      </c>
      <c r="AD283" s="163">
        <f>IF(D283 = C791,1,_xll.BDP(K283,$AD$7)*L283)</f>
        <v>130.74</v>
      </c>
      <c r="AE283" s="186">
        <f>AA283*AC283*T283/AD283 / AF791</f>
        <v>0</v>
      </c>
      <c r="AF283" s="197"/>
      <c r="AG283" s="188"/>
      <c r="AH283" s="170"/>
    </row>
    <row r="284" spans="2:34" s="43" customFormat="1" ht="12" customHeight="1" x14ac:dyDescent="0.2">
      <c r="B284" s="48">
        <v>18611</v>
      </c>
      <c r="C284" s="221" t="s">
        <v>913</v>
      </c>
      <c r="D284" s="43" t="str">
        <f>_xll.BDP(C284,$D$7)</f>
        <v>JPY</v>
      </c>
      <c r="E284" s="43" t="s">
        <v>964</v>
      </c>
      <c r="F284" s="2">
        <f>_xll.BDP(C284,$F$7)</f>
        <v>6240</v>
      </c>
      <c r="G284" s="2">
        <f>_xll.BDP(C284,$G$7)</f>
        <v>6240</v>
      </c>
      <c r="H284" s="33">
        <f>IF(OR(G284="#N/A N/A",F284="#N/A N/A"),0,  G284 - F284)</f>
        <v>0</v>
      </c>
      <c r="I284" s="22">
        <f>IF(OR(F284=0,F284="#N/A N/A"),0,H284 / F284*100)</f>
        <v>0</v>
      </c>
      <c r="J284" s="25">
        <v>0</v>
      </c>
      <c r="K284" s="48" t="str">
        <f>CONCATENATE(C791,D284, " Curncy")</f>
        <v>EURJPY Curncy</v>
      </c>
      <c r="L284" s="43">
        <f>IF(D284 = C791,1,_xll.BDP(K284,$L$7))</f>
        <v>1</v>
      </c>
      <c r="M284" s="4">
        <f>IF(D284 = C791,1,_xll.BDP(K284,$M$7)*L284)</f>
        <v>131.35</v>
      </c>
      <c r="N284" s="7">
        <f>H284*J284*T284/M284</f>
        <v>0</v>
      </c>
      <c r="O284" s="8">
        <f>N284 / Y791</f>
        <v>0</v>
      </c>
      <c r="P284" s="7">
        <f>G284*J284*T284/M284</f>
        <v>0</v>
      </c>
      <c r="Q284" s="10">
        <f>P284 / Y791*100</f>
        <v>0</v>
      </c>
      <c r="R284" s="10">
        <f>IF(Q284&lt;0,Q284,0)</f>
        <v>0</v>
      </c>
      <c r="S284" s="150">
        <f>IF(Q284&gt;0,Q284,0)</f>
        <v>0</v>
      </c>
      <c r="T284" s="33">
        <f>IF(EXACT(D284,UPPER(D284)),1,0.01)/V284</f>
        <v>1</v>
      </c>
      <c r="U284" s="43">
        <v>0</v>
      </c>
      <c r="V284" s="43">
        <v>1</v>
      </c>
      <c r="W284" s="143">
        <f>IF(AND(Q284&lt;0,O284&gt;0),O284,0)</f>
        <v>0</v>
      </c>
      <c r="X284" s="143">
        <f>IF(AND(Q284&gt;0,O284&gt;0),O284,0)</f>
        <v>0</v>
      </c>
      <c r="Y284" s="194"/>
      <c r="Z284" s="177">
        <f>_xll.BDH(C284,$Z$7,$D$1,$D$1)</f>
        <v>6410</v>
      </c>
      <c r="AA284" s="174">
        <f>IF(OR(F284="#N/A N/A",Z284="#N/A N/A"),0,  F284 - Z284)</f>
        <v>-170</v>
      </c>
      <c r="AB284" s="166">
        <f>IF(OR(Z284=0,Z284="#N/A N/A"),0,AA284 / Z284*100)</f>
        <v>-2.6521060842433699</v>
      </c>
      <c r="AC284" s="161">
        <v>0</v>
      </c>
      <c r="AD284" s="163">
        <f>IF(D284 = C791,1,_xll.BDP(K284,$AD$7)*L284)</f>
        <v>130.74</v>
      </c>
      <c r="AE284" s="186">
        <f>AA284*AC284*T284/AD284 / AF791</f>
        <v>0</v>
      </c>
      <c r="AF284" s="197"/>
      <c r="AG284" s="188"/>
      <c r="AH284" s="170"/>
    </row>
    <row r="285" spans="2:34" s="43" customFormat="1" ht="12" customHeight="1" x14ac:dyDescent="0.2">
      <c r="B285" s="48">
        <v>8555</v>
      </c>
      <c r="C285" s="221" t="s">
        <v>914</v>
      </c>
      <c r="D285" s="43" t="str">
        <f>_xll.BDP(C285,$D$7)</f>
        <v>JPY</v>
      </c>
      <c r="E285" s="43" t="s">
        <v>965</v>
      </c>
      <c r="F285" s="2">
        <f>_xll.BDP(C285,$F$7)</f>
        <v>6815</v>
      </c>
      <c r="G285" s="2">
        <f>_xll.BDP(C285,$G$7)</f>
        <v>6791</v>
      </c>
      <c r="H285" s="33">
        <f>IF(OR(G285="#N/A N/A",F285="#N/A N/A"),0,  G285 - F285)</f>
        <v>-24</v>
      </c>
      <c r="I285" s="22">
        <f>IF(OR(F285=0,F285="#N/A N/A"),0,H285 / F285*100)</f>
        <v>-0.35216434336023478</v>
      </c>
      <c r="J285" s="25">
        <v>0</v>
      </c>
      <c r="K285" s="48" t="str">
        <f>CONCATENATE(C791,D285, " Curncy")</f>
        <v>EURJPY Curncy</v>
      </c>
      <c r="L285" s="43">
        <f>IF(D285 = C791,1,_xll.BDP(K285,$L$7))</f>
        <v>1</v>
      </c>
      <c r="M285" s="4">
        <f>IF(D285 = C791,1,_xll.BDP(K285,$M$7)*L285)</f>
        <v>131.35</v>
      </c>
      <c r="N285" s="7">
        <f>H285*J285*T285/M285</f>
        <v>0</v>
      </c>
      <c r="O285" s="8">
        <f>N285 / Y791</f>
        <v>0</v>
      </c>
      <c r="P285" s="7">
        <f>G285*J285*T285/M285</f>
        <v>0</v>
      </c>
      <c r="Q285" s="10">
        <f>P285 / Y791*100</f>
        <v>0</v>
      </c>
      <c r="R285" s="10">
        <f>IF(Q285&lt;0,Q285,0)</f>
        <v>0</v>
      </c>
      <c r="S285" s="150">
        <f>IF(Q285&gt;0,Q285,0)</f>
        <v>0</v>
      </c>
      <c r="T285" s="33">
        <f>IF(EXACT(D285,UPPER(D285)),1,0.01)/V285</f>
        <v>1</v>
      </c>
      <c r="U285" s="43">
        <v>0</v>
      </c>
      <c r="V285" s="43">
        <v>1</v>
      </c>
      <c r="W285" s="143">
        <f>IF(AND(Q285&lt;0,O285&gt;0),O285,0)</f>
        <v>0</v>
      </c>
      <c r="X285" s="143">
        <f>IF(AND(Q285&gt;0,O285&gt;0),O285,0)</f>
        <v>0</v>
      </c>
      <c r="Y285" s="194"/>
      <c r="Z285" s="177">
        <f>_xll.BDH(C285,$Z$7,$D$1,$D$1)</f>
        <v>6882</v>
      </c>
      <c r="AA285" s="174">
        <f>IF(OR(F285="#N/A N/A",Z285="#N/A N/A"),0,  F285 - Z285)</f>
        <v>-67</v>
      </c>
      <c r="AB285" s="166">
        <f>IF(OR(Z285=0,Z285="#N/A N/A"),0,AA285 / Z285*100)</f>
        <v>-0.97355419936065102</v>
      </c>
      <c r="AC285" s="161">
        <v>0</v>
      </c>
      <c r="AD285" s="163">
        <f>IF(D285 = C791,1,_xll.BDP(K285,$AD$7)*L285)</f>
        <v>130.74</v>
      </c>
      <c r="AE285" s="186">
        <f>AA285*AC285*T285/AD285 / AF791</f>
        <v>0</v>
      </c>
      <c r="AF285" s="197"/>
      <c r="AG285" s="188"/>
      <c r="AH285" s="170"/>
    </row>
    <row r="286" spans="2:34" s="43" customFormat="1" ht="12" customHeight="1" x14ac:dyDescent="0.2">
      <c r="B286" s="48">
        <v>27477</v>
      </c>
      <c r="C286" s="221" t="s">
        <v>915</v>
      </c>
      <c r="D286" s="43" t="str">
        <f>_xll.BDP(C286,$D$7)</f>
        <v>JPY</v>
      </c>
      <c r="E286" s="43" t="s">
        <v>966</v>
      </c>
      <c r="F286" s="2">
        <f>_xll.BDP(C286,$F$7)</f>
        <v>3040</v>
      </c>
      <c r="G286" s="2">
        <f>_xll.BDP(C286,$G$7)</f>
        <v>3035</v>
      </c>
      <c r="H286" s="33">
        <f>IF(OR(G286="#N/A N/A",F286="#N/A N/A"),0,  G286 - F286)</f>
        <v>-5</v>
      </c>
      <c r="I286" s="22">
        <f>IF(OR(F286=0,F286="#N/A N/A"),0,H286 / F286*100)</f>
        <v>-0.1644736842105263</v>
      </c>
      <c r="J286" s="25">
        <v>0</v>
      </c>
      <c r="K286" s="48" t="str">
        <f>CONCATENATE(C791,D286, " Curncy")</f>
        <v>EURJPY Curncy</v>
      </c>
      <c r="L286" s="43">
        <f>IF(D286 = C791,1,_xll.BDP(K286,$L$7))</f>
        <v>1</v>
      </c>
      <c r="M286" s="4">
        <f>IF(D286 = C791,1,_xll.BDP(K286,$M$7)*L286)</f>
        <v>131.35</v>
      </c>
      <c r="N286" s="7">
        <f>H286*J286*T286/M286</f>
        <v>0</v>
      </c>
      <c r="O286" s="8">
        <f>N286 / Y791</f>
        <v>0</v>
      </c>
      <c r="P286" s="7">
        <f>G286*J286*T286/M286</f>
        <v>0</v>
      </c>
      <c r="Q286" s="10">
        <f>P286 / Y791*100</f>
        <v>0</v>
      </c>
      <c r="R286" s="10">
        <f>IF(Q286&lt;0,Q286,0)</f>
        <v>0</v>
      </c>
      <c r="S286" s="150">
        <f>IF(Q286&gt;0,Q286,0)</f>
        <v>0</v>
      </c>
      <c r="T286" s="33">
        <f>IF(EXACT(D286,UPPER(D286)),1,0.01)/V286</f>
        <v>1</v>
      </c>
      <c r="U286" s="43">
        <v>0</v>
      </c>
      <c r="V286" s="43">
        <v>1</v>
      </c>
      <c r="W286" s="143">
        <f>IF(AND(Q286&lt;0,O286&gt;0),O286,0)</f>
        <v>0</v>
      </c>
      <c r="X286" s="143">
        <f>IF(AND(Q286&gt;0,O286&gt;0),O286,0)</f>
        <v>0</v>
      </c>
      <c r="Y286" s="194"/>
      <c r="Z286" s="177">
        <f>_xll.BDH(C286,$Z$7,$D$1,$D$1)</f>
        <v>3180</v>
      </c>
      <c r="AA286" s="174">
        <f>IF(OR(F286="#N/A N/A",Z286="#N/A N/A"),0,  F286 - Z286)</f>
        <v>-140</v>
      </c>
      <c r="AB286" s="166">
        <f>IF(OR(Z286=0,Z286="#N/A N/A"),0,AA286 / Z286*100)</f>
        <v>-4.4025157232704402</v>
      </c>
      <c r="AC286" s="161">
        <v>0</v>
      </c>
      <c r="AD286" s="163">
        <f>IF(D286 = C791,1,_xll.BDP(K286,$AD$7)*L286)</f>
        <v>130.74</v>
      </c>
      <c r="AE286" s="186">
        <f>AA286*AC286*T286/AD286 / AF791</f>
        <v>0</v>
      </c>
      <c r="AF286" s="197"/>
      <c r="AG286" s="188"/>
      <c r="AH286" s="170"/>
    </row>
    <row r="287" spans="2:34" s="43" customFormat="1" ht="12" customHeight="1" x14ac:dyDescent="0.2">
      <c r="B287" s="48">
        <v>23869</v>
      </c>
      <c r="C287" s="221" t="s">
        <v>917</v>
      </c>
      <c r="D287" s="43" t="str">
        <f>_xll.BDP(C287,$D$7)</f>
        <v>JPY</v>
      </c>
      <c r="E287" s="43" t="s">
        <v>968</v>
      </c>
      <c r="F287" s="2">
        <f>_xll.BDP(C287,$F$7)</f>
        <v>513</v>
      </c>
      <c r="G287" s="2">
        <f>_xll.BDP(C287,$G$7)</f>
        <v>516</v>
      </c>
      <c r="H287" s="33">
        <f>IF(OR(G287="#N/A N/A",F287="#N/A N/A"),0,  G287 - F287)</f>
        <v>3</v>
      </c>
      <c r="I287" s="22">
        <f>IF(OR(F287=0,F287="#N/A N/A"),0,H287 / F287*100)</f>
        <v>0.58479532163742687</v>
      </c>
      <c r="J287" s="25">
        <v>0</v>
      </c>
      <c r="K287" s="48" t="str">
        <f>CONCATENATE(C791,D287, " Curncy")</f>
        <v>EURJPY Curncy</v>
      </c>
      <c r="L287" s="43">
        <f>IF(D287 = C791,1,_xll.BDP(K287,$L$7))</f>
        <v>1</v>
      </c>
      <c r="M287" s="4">
        <f>IF(D287 = C791,1,_xll.BDP(K287,$M$7)*L287)</f>
        <v>131.35</v>
      </c>
      <c r="N287" s="7">
        <f>H287*J287*T287/M287</f>
        <v>0</v>
      </c>
      <c r="O287" s="8">
        <f>N287 / Y791</f>
        <v>0</v>
      </c>
      <c r="P287" s="7">
        <f>G287*J287*T287/M287</f>
        <v>0</v>
      </c>
      <c r="Q287" s="10">
        <f>P287 / Y791*100</f>
        <v>0</v>
      </c>
      <c r="R287" s="10">
        <f>IF(Q287&lt;0,Q287,0)</f>
        <v>0</v>
      </c>
      <c r="S287" s="150">
        <f>IF(Q287&gt;0,Q287,0)</f>
        <v>0</v>
      </c>
      <c r="T287" s="33">
        <f>IF(EXACT(D287,UPPER(D287)),1,0.01)/V287</f>
        <v>1</v>
      </c>
      <c r="U287" s="43">
        <v>0</v>
      </c>
      <c r="V287" s="43">
        <v>1</v>
      </c>
      <c r="W287" s="143">
        <f>IF(AND(Q287&lt;0,O287&gt;0),O287,0)</f>
        <v>0</v>
      </c>
      <c r="X287" s="143">
        <f>IF(AND(Q287&gt;0,O287&gt;0),O287,0)</f>
        <v>0</v>
      </c>
      <c r="Y287" s="194"/>
      <c r="Z287" s="177">
        <f>_xll.BDH(C287,$Z$7,$D$1,$D$1)</f>
        <v>506</v>
      </c>
      <c r="AA287" s="174">
        <f>IF(OR(F287="#N/A N/A",Z287="#N/A N/A"),0,  F287 - Z287)</f>
        <v>7</v>
      </c>
      <c r="AB287" s="166">
        <f>IF(OR(Z287=0,Z287="#N/A N/A"),0,AA287 / Z287*100)</f>
        <v>1.383399209486166</v>
      </c>
      <c r="AC287" s="161">
        <v>0</v>
      </c>
      <c r="AD287" s="163">
        <f>IF(D287 = C791,1,_xll.BDP(K287,$AD$7)*L287)</f>
        <v>130.74</v>
      </c>
      <c r="AE287" s="186">
        <f>AA287*AC287*T287/AD287 / AF791</f>
        <v>0</v>
      </c>
      <c r="AF287" s="197"/>
      <c r="AG287" s="188"/>
      <c r="AH287" s="170"/>
    </row>
    <row r="288" spans="2:34" s="43" customFormat="1" ht="12" customHeight="1" x14ac:dyDescent="0.2">
      <c r="B288" s="48">
        <v>25621</v>
      </c>
      <c r="C288" s="221" t="s">
        <v>918</v>
      </c>
      <c r="D288" s="43" t="str">
        <f>_xll.BDP(C288,$D$7)</f>
        <v>JPY</v>
      </c>
      <c r="E288" s="43" t="s">
        <v>969</v>
      </c>
      <c r="F288" s="2">
        <f>_xll.BDP(C288,$F$7)</f>
        <v>2702</v>
      </c>
      <c r="G288" s="2">
        <f>_xll.BDP(C288,$G$7)</f>
        <v>2699.5</v>
      </c>
      <c r="H288" s="33">
        <f>IF(OR(G288="#N/A N/A",F288="#N/A N/A"),0,  G288 - F288)</f>
        <v>-2.5</v>
      </c>
      <c r="I288" s="22">
        <f>IF(OR(F288=0,F288="#N/A N/A"),0,H288 / F288*100)</f>
        <v>-9.2524056254626202E-2</v>
      </c>
      <c r="J288" s="25">
        <v>0</v>
      </c>
      <c r="K288" s="48" t="str">
        <f>CONCATENATE(C791,D288, " Curncy")</f>
        <v>EURJPY Curncy</v>
      </c>
      <c r="L288" s="43">
        <f>IF(D288 = C791,1,_xll.BDP(K288,$L$7))</f>
        <v>1</v>
      </c>
      <c r="M288" s="4">
        <f>IF(D288 = C791,1,_xll.BDP(K288,$M$7)*L288)</f>
        <v>131.35</v>
      </c>
      <c r="N288" s="7">
        <f>H288*J288*T288/M288</f>
        <v>0</v>
      </c>
      <c r="O288" s="8">
        <f>N288 / Y791</f>
        <v>0</v>
      </c>
      <c r="P288" s="7">
        <f>G288*J288*T288/M288</f>
        <v>0</v>
      </c>
      <c r="Q288" s="10">
        <f>P288 / Y791*100</f>
        <v>0</v>
      </c>
      <c r="R288" s="10">
        <f>IF(Q288&lt;0,Q288,0)</f>
        <v>0</v>
      </c>
      <c r="S288" s="150">
        <f>IF(Q288&gt;0,Q288,0)</f>
        <v>0</v>
      </c>
      <c r="T288" s="33">
        <f>IF(EXACT(D288,UPPER(D288)),1,0.01)/V288</f>
        <v>1</v>
      </c>
      <c r="U288" s="43">
        <v>0</v>
      </c>
      <c r="V288" s="43">
        <v>1</v>
      </c>
      <c r="W288" s="143">
        <f>IF(AND(Q288&lt;0,O288&gt;0),O288,0)</f>
        <v>0</v>
      </c>
      <c r="X288" s="143">
        <f>IF(AND(Q288&gt;0,O288&gt;0),O288,0)</f>
        <v>0</v>
      </c>
      <c r="Y288" s="194"/>
      <c r="Z288" s="177">
        <f>_xll.BDH(C288,$Z$7,$D$1,$D$1)</f>
        <v>2674</v>
      </c>
      <c r="AA288" s="174">
        <f>IF(OR(F288="#N/A N/A",Z288="#N/A N/A"),0,  F288 - Z288)</f>
        <v>28</v>
      </c>
      <c r="AB288" s="166">
        <f>IF(OR(Z288=0,Z288="#N/A N/A"),0,AA288 / Z288*100)</f>
        <v>1.0471204188481675</v>
      </c>
      <c r="AC288" s="161">
        <v>0</v>
      </c>
      <c r="AD288" s="163">
        <f>IF(D288 = C791,1,_xll.BDP(K288,$AD$7)*L288)</f>
        <v>130.74</v>
      </c>
      <c r="AE288" s="186">
        <f>AA288*AC288*T288/AD288 / AF791</f>
        <v>0</v>
      </c>
      <c r="AF288" s="197"/>
      <c r="AG288" s="188"/>
      <c r="AH288" s="170"/>
    </row>
    <row r="289" spans="1:34" x14ac:dyDescent="0.2">
      <c r="A289" s="55" t="s">
        <v>310</v>
      </c>
      <c r="B289" s="61"/>
      <c r="C289" s="220"/>
      <c r="D289" s="14"/>
      <c r="E289" s="47" t="s">
        <v>24</v>
      </c>
      <c r="F289" s="15"/>
      <c r="G289" s="15"/>
      <c r="H289" s="38"/>
      <c r="I289" s="39"/>
      <c r="J289" s="40"/>
      <c r="K289" s="49"/>
      <c r="L289" s="14"/>
      <c r="M289" s="16"/>
      <c r="N289" s="32">
        <f xml:space="preserve"> SUM(N234:N288)</f>
        <v>-292136.43631816364</v>
      </c>
      <c r="O289" s="17">
        <f xml:space="preserve"> SUM(O234:O288)</f>
        <v>-1.736404411754849E-3</v>
      </c>
      <c r="P289" s="32">
        <f xml:space="preserve"> SUM(P234:P288)</f>
        <v>17665039.914867207</v>
      </c>
      <c r="Q289" s="41">
        <f xml:space="preserve"> SUM(Q234:Q288)</f>
        <v>10.499769774898766</v>
      </c>
      <c r="R289" s="41">
        <f xml:space="preserve"> SUM(R234:R288)</f>
        <v>-1.8445962516823049</v>
      </c>
      <c r="S289" s="154">
        <f xml:space="preserve"> SUM(S234:S288)</f>
        <v>12.344366026581071</v>
      </c>
      <c r="T289" s="38"/>
      <c r="U289" s="45"/>
      <c r="V289" s="45"/>
      <c r="W289" s="144">
        <f xml:space="preserve"> SUM(W234:W288)</f>
        <v>8.1453093209459961E-5</v>
      </c>
      <c r="X289" s="144">
        <f xml:space="preserve"> SUM(X234:X288)</f>
        <v>7.3601599176733169E-4</v>
      </c>
      <c r="Y289" s="207"/>
      <c r="Z289" s="165"/>
      <c r="AA289" s="175"/>
      <c r="AB289" s="164"/>
      <c r="AC289" s="165"/>
      <c r="AD289" s="171"/>
      <c r="AE289" s="187">
        <f xml:space="preserve"> SUM(AE234:AE288)</f>
        <v>9.9792030661187262E-4</v>
      </c>
      <c r="AF289" s="208"/>
      <c r="AH289" s="170"/>
    </row>
    <row r="290" spans="1:34" x14ac:dyDescent="0.2">
      <c r="C290" s="219"/>
      <c r="D290" s="5"/>
      <c r="E290" s="5"/>
      <c r="F290" s="29"/>
      <c r="G290" s="29"/>
      <c r="H290" s="34"/>
      <c r="I290" s="74"/>
      <c r="J290" s="26"/>
      <c r="K290" s="46"/>
      <c r="L290" s="30"/>
      <c r="M290" s="31"/>
      <c r="N290" s="37"/>
      <c r="O290" s="77"/>
      <c r="P290" s="37"/>
      <c r="Q290" s="83"/>
      <c r="R290" s="80"/>
      <c r="S290" s="151"/>
      <c r="W290" s="143"/>
      <c r="X290" s="143"/>
      <c r="Y290" s="194"/>
      <c r="Z290" s="178"/>
      <c r="AA290" s="174"/>
      <c r="AB290" s="160"/>
      <c r="AC290" s="161"/>
      <c r="AD290" s="163"/>
      <c r="AE290" s="186"/>
      <c r="AF290" s="197"/>
      <c r="AH290" s="170"/>
    </row>
    <row r="291" spans="1:34" s="43" customFormat="1" x14ac:dyDescent="0.2">
      <c r="B291" s="48">
        <v>112</v>
      </c>
      <c r="C291" s="140" t="s">
        <v>164</v>
      </c>
      <c r="D291" s="43" t="str">
        <f>_xll.BDP(C291,$D$7)</f>
        <v>EUR</v>
      </c>
      <c r="E291" s="43" t="s">
        <v>418</v>
      </c>
      <c r="F291" s="66">
        <f>_xll.BDP(C291,$F$7)</f>
        <v>5.5659999999999998</v>
      </c>
      <c r="G291" s="66">
        <f>_xll.BDP(C291,$G$7)</f>
        <v>5.63</v>
      </c>
      <c r="H291" s="67">
        <f>IF(OR(G291="#N/A N/A",F291="#N/A N/A"),0,  G291 - F291)</f>
        <v>6.4000000000000057E-2</v>
      </c>
      <c r="I291" s="75">
        <f>IF(OR(F291=0,F291="#N/A N/A"),0,H291 / F291*100)</f>
        <v>1.1498383039885027</v>
      </c>
      <c r="J291" s="25">
        <v>-830000</v>
      </c>
      <c r="K291" s="48" t="str">
        <f>CONCATENATE(C791,D291, " Curncy")</f>
        <v>EUREUR Curncy</v>
      </c>
      <c r="L291" s="48">
        <f>IF(D291 = C791,1,_xll.BDP(K291,$L$7))</f>
        <v>1</v>
      </c>
      <c r="M291" s="68">
        <f>IF(D291 = C791,1,_xll.BDP(K291,$M$7)*L291)</f>
        <v>1</v>
      </c>
      <c r="N291" s="69">
        <f>H291*J291*T291/M291</f>
        <v>-53120.000000000044</v>
      </c>
      <c r="O291" s="78">
        <f>N291 / Y791</f>
        <v>-3.157353581597133E-4</v>
      </c>
      <c r="P291" s="69">
        <f>G291*J291*T291/M291</f>
        <v>-4672900</v>
      </c>
      <c r="Q291" s="84">
        <f>P291 / Y791*100</f>
        <v>-2.7774844788112256</v>
      </c>
      <c r="R291" s="81">
        <f>IF(Q291&lt;0,Q291,0)</f>
        <v>-2.7774844788112256</v>
      </c>
      <c r="S291" s="152">
        <f>IF(Q291&gt;0,Q291,0)</f>
        <v>0</v>
      </c>
      <c r="T291" s="33">
        <f>IF(EXACT(D291,UPPER(D291)),1,0.01)/V291</f>
        <v>1</v>
      </c>
      <c r="U291" s="43">
        <v>0</v>
      </c>
      <c r="V291" s="43">
        <v>1</v>
      </c>
      <c r="W291" s="143">
        <f>IF(AND(Q291&lt;0,O291&gt;0),O291,0)</f>
        <v>0</v>
      </c>
      <c r="X291" s="143">
        <f>IF(AND(Q291&gt;0,O291&gt;0),O291,0)</f>
        <v>0</v>
      </c>
      <c r="Y291" s="194"/>
      <c r="Z291" s="176">
        <f>_xll.BDH(C291,$Z$7,$D$1,$D$1)</f>
        <v>5.5359999999999996</v>
      </c>
      <c r="AA291" s="174">
        <f>IF(OR(F291="#N/A N/A",Z291="#N/A N/A"),0,  F291 - Z291)</f>
        <v>3.0000000000000249E-2</v>
      </c>
      <c r="AB291" s="162">
        <f>IF(OR(Z291=0,Z291="#N/A N/A"),0,AA291 / Z291*100)</f>
        <v>0.5419075144508716</v>
      </c>
      <c r="AC291" s="161">
        <v>-830000</v>
      </c>
      <c r="AD291" s="163">
        <f>IF(D291 = C791,1,_xll.BDP(K291,$AD$7)*L291)</f>
        <v>1</v>
      </c>
      <c r="AE291" s="186">
        <f>AA291*AC291*T291/AD291 / AF791</f>
        <v>-1.4634309412053255E-4</v>
      </c>
      <c r="AF291" s="197"/>
      <c r="AG291" s="188"/>
      <c r="AH291" s="170"/>
    </row>
    <row r="292" spans="1:34" s="43" customFormat="1" ht="12" customHeight="1" x14ac:dyDescent="0.2">
      <c r="B292" s="48">
        <v>3170</v>
      </c>
      <c r="C292" s="140" t="s">
        <v>804</v>
      </c>
      <c r="D292" s="43" t="str">
        <f>_xll.BDP(C292,$D$7)</f>
        <v>EUR</v>
      </c>
      <c r="E292" s="43" t="s">
        <v>837</v>
      </c>
      <c r="F292" s="66">
        <f>_xll.BDP(C292,$F$7)</f>
        <v>41.48</v>
      </c>
      <c r="G292" s="66">
        <f>_xll.BDP(C292,$G$7)</f>
        <v>40.200000000000003</v>
      </c>
      <c r="H292" s="67">
        <f>IF(OR(G292="#N/A N/A",F292="#N/A N/A"),0,  G292 - F292)</f>
        <v>-1.279999999999994</v>
      </c>
      <c r="I292" s="75">
        <f>IF(OR(F292=0,F292="#N/A N/A"),0,H292 / F292*100)</f>
        <v>-3.0858244937319048</v>
      </c>
      <c r="J292" s="25">
        <v>0</v>
      </c>
      <c r="K292" s="48" t="str">
        <f>CONCATENATE(C791,D292, " Curncy")</f>
        <v>EUREUR Curncy</v>
      </c>
      <c r="L292" s="48">
        <f>IF(D292 = C791,1,_xll.BDP(K292,$L$7))</f>
        <v>1</v>
      </c>
      <c r="M292" s="68">
        <f>IF(D292 = C791,1,_xll.BDP(K292,$M$7)*L292)</f>
        <v>1</v>
      </c>
      <c r="N292" s="69">
        <f>H292*J292*T292/M292</f>
        <v>0</v>
      </c>
      <c r="O292" s="78">
        <f>N292 / Y791</f>
        <v>0</v>
      </c>
      <c r="P292" s="69">
        <f>G292*J292*T292/M292</f>
        <v>0</v>
      </c>
      <c r="Q292" s="84">
        <f>P292 / Y791*100</f>
        <v>0</v>
      </c>
      <c r="R292" s="81">
        <f>IF(Q292&lt;0,Q292,0)</f>
        <v>0</v>
      </c>
      <c r="S292" s="152">
        <f>IF(Q292&gt;0,Q292,0)</f>
        <v>0</v>
      </c>
      <c r="T292" s="33">
        <f>IF(EXACT(D292,UPPER(D292)),1,0.01)/V292</f>
        <v>1</v>
      </c>
      <c r="U292" s="43">
        <v>0</v>
      </c>
      <c r="V292" s="43">
        <v>1</v>
      </c>
      <c r="W292" s="143">
        <f>IF(AND(Q292&lt;0,O292&gt;0),O292,0)</f>
        <v>0</v>
      </c>
      <c r="X292" s="143">
        <f>IF(AND(Q292&gt;0,O292&gt;0),O292,0)</f>
        <v>0</v>
      </c>
      <c r="Y292" s="194"/>
      <c r="Z292" s="176">
        <f>_xll.BDH(C292,$Z$7,$D$1,$D$1)</f>
        <v>41.28</v>
      </c>
      <c r="AA292" s="174">
        <f>IF(OR(F292="#N/A N/A",Z292="#N/A N/A"),0,  F292 - Z292)</f>
        <v>0.19999999999999574</v>
      </c>
      <c r="AB292" s="162">
        <f>IF(OR(Z292=0,Z292="#N/A N/A"),0,AA292 / Z292*100)</f>
        <v>0.4844961240309974</v>
      </c>
      <c r="AC292" s="161">
        <v>0</v>
      </c>
      <c r="AD292" s="163">
        <f>IF(D292 = C791,1,_xll.BDP(K292,$AD$7)*L292)</f>
        <v>1</v>
      </c>
      <c r="AE292" s="186">
        <f>AA292*AC292*T292/AD292 / AF791</f>
        <v>0</v>
      </c>
      <c r="AF292" s="197"/>
      <c r="AG292" s="188"/>
      <c r="AH292" s="170"/>
    </row>
    <row r="293" spans="1:34" s="43" customFormat="1" x14ac:dyDescent="0.2">
      <c r="B293" s="48">
        <v>2011</v>
      </c>
      <c r="C293" s="140" t="s">
        <v>163</v>
      </c>
      <c r="D293" s="43" t="str">
        <f>_xll.BDP(C293,$D$7)</f>
        <v>EUR</v>
      </c>
      <c r="E293" s="43" t="s">
        <v>417</v>
      </c>
      <c r="F293" s="66">
        <f>_xll.BDP(C293,$F$7)</f>
        <v>26.925000000000001</v>
      </c>
      <c r="G293" s="66">
        <f>_xll.BDP(C293,$G$7)</f>
        <v>26.414999999999999</v>
      </c>
      <c r="H293" s="67">
        <f>IF(OR(G293="#N/A N/A",F293="#N/A N/A"),0,  G293 - F293)</f>
        <v>-0.51000000000000156</v>
      </c>
      <c r="I293" s="75">
        <f>IF(OR(F293=0,F293="#N/A N/A"),0,H293 / F293*100)</f>
        <v>-1.8941504178273036</v>
      </c>
      <c r="J293" s="25">
        <v>-65000</v>
      </c>
      <c r="K293" s="48" t="str">
        <f>CONCATENATE(C791,D293, " Curncy")</f>
        <v>EUREUR Curncy</v>
      </c>
      <c r="L293" s="48">
        <f>IF(D293 = C791,1,_xll.BDP(K293,$L$7))</f>
        <v>1</v>
      </c>
      <c r="M293" s="68">
        <f>IF(D293 = C791,1,_xll.BDP(K293,$M$7)*L293)</f>
        <v>1</v>
      </c>
      <c r="N293" s="69">
        <f>H293*J293*T293/M293</f>
        <v>33150.000000000102</v>
      </c>
      <c r="O293" s="78">
        <f>N293 / Y791</f>
        <v>1.9703740818890285E-4</v>
      </c>
      <c r="P293" s="69">
        <f>G293*J293*T293/M293</f>
        <v>-1716975</v>
      </c>
      <c r="Q293" s="84">
        <f>P293 / Y791*100</f>
        <v>-1.0205378700607555</v>
      </c>
      <c r="R293" s="81">
        <f>IF(Q293&lt;0,Q293,0)</f>
        <v>-1.0205378700607555</v>
      </c>
      <c r="S293" s="152">
        <f>IF(Q293&gt;0,Q293,0)</f>
        <v>0</v>
      </c>
      <c r="T293" s="33">
        <f>IF(EXACT(D293,UPPER(D293)),1,0.01)/V293</f>
        <v>1</v>
      </c>
      <c r="U293" s="43">
        <v>0</v>
      </c>
      <c r="V293" s="43">
        <v>1</v>
      </c>
      <c r="W293" s="143">
        <f>IF(AND(Q293&lt;0,O293&gt;0),O293,0)</f>
        <v>1.9703740818890285E-4</v>
      </c>
      <c r="X293" s="143">
        <f>IF(AND(Q293&gt;0,O293&gt;0),O293,0)</f>
        <v>0</v>
      </c>
      <c r="Y293" s="194"/>
      <c r="Z293" s="176">
        <f>_xll.BDH(C293,$Z$7,$D$1,$D$1)</f>
        <v>26.635000000000002</v>
      </c>
      <c r="AA293" s="174">
        <f>IF(OR(F293="#N/A N/A",Z293="#N/A N/A"),0,  F293 - Z293)</f>
        <v>0.28999999999999915</v>
      </c>
      <c r="AB293" s="162">
        <f>IF(OR(Z293=0,Z293="#N/A N/A"),0,AA293 / Z293*100)</f>
        <v>1.0887929416181683</v>
      </c>
      <c r="AC293" s="161">
        <v>-65000</v>
      </c>
      <c r="AD293" s="163">
        <f>IF(D293 = C791,1,_xll.BDP(K293,$AD$7)*L293)</f>
        <v>1</v>
      </c>
      <c r="AE293" s="186">
        <f>AA293*AC293*T293/AD293 / AF791</f>
        <v>-1.1078583631212881E-4</v>
      </c>
      <c r="AF293" s="197"/>
      <c r="AG293" s="188"/>
      <c r="AH293" s="170"/>
    </row>
    <row r="294" spans="1:34" s="43" customFormat="1" ht="12" customHeight="1" x14ac:dyDescent="0.2">
      <c r="B294" s="48">
        <v>1650</v>
      </c>
      <c r="C294" s="140" t="s">
        <v>805</v>
      </c>
      <c r="D294" s="43" t="str">
        <f>_xll.BDP(C294,$D$7)</f>
        <v>EUR</v>
      </c>
      <c r="E294" s="43" t="s">
        <v>838</v>
      </c>
      <c r="F294" s="66">
        <f>_xll.BDP(C294,$F$7)</f>
        <v>165.65</v>
      </c>
      <c r="G294" s="66">
        <f>_xll.BDP(C294,$G$7)</f>
        <v>167.75</v>
      </c>
      <c r="H294" s="67">
        <f>IF(OR(G294="#N/A N/A",F294="#N/A N/A"),0,  G294 - F294)</f>
        <v>2.0999999999999943</v>
      </c>
      <c r="I294" s="75">
        <f>IF(OR(F294=0,F294="#N/A N/A"),0,H294 / F294*100)</f>
        <v>1.2677331723513396</v>
      </c>
      <c r="J294" s="25">
        <v>0</v>
      </c>
      <c r="K294" s="48" t="str">
        <f>CONCATENATE(C791,D294, " Curncy")</f>
        <v>EUREUR Curncy</v>
      </c>
      <c r="L294" s="48">
        <f>IF(D294 = C791,1,_xll.BDP(K294,$L$7))</f>
        <v>1</v>
      </c>
      <c r="M294" s="68">
        <f>IF(D294 = C791,1,_xll.BDP(K294,$M$7)*L294)</f>
        <v>1</v>
      </c>
      <c r="N294" s="69">
        <f>H294*J294*T294/M294</f>
        <v>0</v>
      </c>
      <c r="O294" s="78">
        <f>N294 / Y791</f>
        <v>0</v>
      </c>
      <c r="P294" s="69">
        <f>G294*J294*T294/M294</f>
        <v>0</v>
      </c>
      <c r="Q294" s="84">
        <f>P294 / Y791*100</f>
        <v>0</v>
      </c>
      <c r="R294" s="81">
        <f>IF(Q294&lt;0,Q294,0)</f>
        <v>0</v>
      </c>
      <c r="S294" s="152">
        <f>IF(Q294&gt;0,Q294,0)</f>
        <v>0</v>
      </c>
      <c r="T294" s="33">
        <f>IF(EXACT(D294,UPPER(D294)),1,0.01)/V294</f>
        <v>1</v>
      </c>
      <c r="U294" s="43">
        <v>0</v>
      </c>
      <c r="V294" s="43">
        <v>1</v>
      </c>
      <c r="W294" s="143">
        <f>IF(AND(Q294&lt;0,O294&gt;0),O294,0)</f>
        <v>0</v>
      </c>
      <c r="X294" s="143">
        <f>IF(AND(Q294&gt;0,O294&gt;0),O294,0)</f>
        <v>0</v>
      </c>
      <c r="Y294" s="194"/>
      <c r="Z294" s="176">
        <f>_xll.BDH(C294,$Z$7,$D$1,$D$1)</f>
        <v>162.35</v>
      </c>
      <c r="AA294" s="174">
        <f>IF(OR(F294="#N/A N/A",Z294="#N/A N/A"),0,  F294 - Z294)</f>
        <v>3.3000000000000114</v>
      </c>
      <c r="AB294" s="162">
        <f>IF(OR(Z294=0,Z294="#N/A N/A"),0,AA294 / Z294*100)</f>
        <v>2.0326455189405674</v>
      </c>
      <c r="AC294" s="161">
        <v>0</v>
      </c>
      <c r="AD294" s="163">
        <f>IF(D294 = C791,1,_xll.BDP(K294,$AD$7)*L294)</f>
        <v>1</v>
      </c>
      <c r="AE294" s="186">
        <f>AA294*AC294*T294/AD294 / AF791</f>
        <v>0</v>
      </c>
      <c r="AF294" s="197"/>
      <c r="AG294" s="188"/>
      <c r="AH294" s="170"/>
    </row>
    <row r="295" spans="1:34" s="43" customFormat="1" ht="12" customHeight="1" x14ac:dyDescent="0.2">
      <c r="B295" s="48">
        <v>68</v>
      </c>
      <c r="C295" s="140" t="s">
        <v>806</v>
      </c>
      <c r="D295" s="43" t="str">
        <f>_xll.BDP(C295,$D$7)</f>
        <v>EUR</v>
      </c>
      <c r="E295" s="43" t="s">
        <v>839</v>
      </c>
      <c r="F295" s="66">
        <f>_xll.BDP(C295,$F$7)</f>
        <v>12.324999999999999</v>
      </c>
      <c r="G295" s="66">
        <f>_xll.BDP(C295,$G$7)</f>
        <v>12.475</v>
      </c>
      <c r="H295" s="67">
        <f>IF(OR(G295="#N/A N/A",F295="#N/A N/A"),0,  G295 - F295)</f>
        <v>0.15000000000000036</v>
      </c>
      <c r="I295" s="75">
        <f>IF(OR(F295=0,F295="#N/A N/A"),0,H295 / F295*100)</f>
        <v>1.2170385395537555</v>
      </c>
      <c r="J295" s="25">
        <v>0</v>
      </c>
      <c r="K295" s="48" t="str">
        <f>CONCATENATE(C791,D295, " Curncy")</f>
        <v>EUREUR Curncy</v>
      </c>
      <c r="L295" s="48">
        <f>IF(D295 = C791,1,_xll.BDP(K295,$L$7))</f>
        <v>1</v>
      </c>
      <c r="M295" s="68">
        <f>IF(D295 = C791,1,_xll.BDP(K295,$M$7)*L295)</f>
        <v>1</v>
      </c>
      <c r="N295" s="69">
        <f>H295*J295*T295/M295</f>
        <v>0</v>
      </c>
      <c r="O295" s="78">
        <f>N295 / Y791</f>
        <v>0</v>
      </c>
      <c r="P295" s="69">
        <f>G295*J295*T295/M295</f>
        <v>0</v>
      </c>
      <c r="Q295" s="84">
        <f>P295 / Y791*100</f>
        <v>0</v>
      </c>
      <c r="R295" s="81">
        <f>IF(Q295&lt;0,Q295,0)</f>
        <v>0</v>
      </c>
      <c r="S295" s="152">
        <f>IF(Q295&gt;0,Q295,0)</f>
        <v>0</v>
      </c>
      <c r="T295" s="33">
        <f>IF(EXACT(D295,UPPER(D295)),1,0.01)/V295</f>
        <v>1</v>
      </c>
      <c r="U295" s="43">
        <v>0</v>
      </c>
      <c r="V295" s="43">
        <v>1</v>
      </c>
      <c r="W295" s="143">
        <f>IF(AND(Q295&lt;0,O295&gt;0),O295,0)</f>
        <v>0</v>
      </c>
      <c r="X295" s="143">
        <f>IF(AND(Q295&gt;0,O295&gt;0),O295,0)</f>
        <v>0</v>
      </c>
      <c r="Y295" s="194"/>
      <c r="Z295" s="176">
        <f>_xll.BDH(C295,$Z$7,$D$1,$D$1)</f>
        <v>12.23</v>
      </c>
      <c r="AA295" s="174">
        <f>IF(OR(F295="#N/A N/A",Z295="#N/A N/A"),0,  F295 - Z295)</f>
        <v>9.4999999999998863E-2</v>
      </c>
      <c r="AB295" s="162">
        <f>IF(OR(Z295=0,Z295="#N/A N/A"),0,AA295 / Z295*100)</f>
        <v>0.77677841373670364</v>
      </c>
      <c r="AC295" s="161">
        <v>0</v>
      </c>
      <c r="AD295" s="163">
        <f>IF(D295 = C791,1,_xll.BDP(K295,$AD$7)*L295)</f>
        <v>1</v>
      </c>
      <c r="AE295" s="186">
        <f>AA295*AC295*T295/AD295 / AF791</f>
        <v>0</v>
      </c>
      <c r="AF295" s="197"/>
      <c r="AG295" s="188"/>
      <c r="AH295" s="170"/>
    </row>
    <row r="296" spans="1:34" s="43" customFormat="1" ht="12" customHeight="1" x14ac:dyDescent="0.2">
      <c r="B296" s="48">
        <v>2522</v>
      </c>
      <c r="C296" s="140" t="s">
        <v>807</v>
      </c>
      <c r="D296" s="43" t="str">
        <f>_xll.BDP(C296,$D$7)</f>
        <v>EUR</v>
      </c>
      <c r="E296" s="43" t="s">
        <v>840</v>
      </c>
      <c r="F296" s="66">
        <f>_xll.BDP(C296,$F$7)</f>
        <v>85.3</v>
      </c>
      <c r="G296" s="66">
        <f>_xll.BDP(C296,$G$7)</f>
        <v>87.8</v>
      </c>
      <c r="H296" s="67">
        <f>IF(OR(G296="#N/A N/A",F296="#N/A N/A"),0,  G296 - F296)</f>
        <v>2.5</v>
      </c>
      <c r="I296" s="75">
        <f>IF(OR(F296=0,F296="#N/A N/A"),0,H296 / F296*100)</f>
        <v>2.9308323563892147</v>
      </c>
      <c r="J296" s="25">
        <v>0</v>
      </c>
      <c r="K296" s="48" t="str">
        <f>CONCATENATE(C791,D296, " Curncy")</f>
        <v>EUREUR Curncy</v>
      </c>
      <c r="L296" s="48">
        <f>IF(D296 = C791,1,_xll.BDP(K296,$L$7))</f>
        <v>1</v>
      </c>
      <c r="M296" s="68">
        <f>IF(D296 = C791,1,_xll.BDP(K296,$M$7)*L296)</f>
        <v>1</v>
      </c>
      <c r="N296" s="69">
        <f>H296*J296*T296/M296</f>
        <v>0</v>
      </c>
      <c r="O296" s="78">
        <f>N296 / Y791</f>
        <v>0</v>
      </c>
      <c r="P296" s="69">
        <f>G296*J296*T296/M296</f>
        <v>0</v>
      </c>
      <c r="Q296" s="84">
        <f>P296 / Y791*100</f>
        <v>0</v>
      </c>
      <c r="R296" s="81">
        <f>IF(Q296&lt;0,Q296,0)</f>
        <v>0</v>
      </c>
      <c r="S296" s="152">
        <f>IF(Q296&gt;0,Q296,0)</f>
        <v>0</v>
      </c>
      <c r="T296" s="33">
        <f>IF(EXACT(D296,UPPER(D296)),1,0.01)/V296</f>
        <v>1</v>
      </c>
      <c r="U296" s="43">
        <v>0</v>
      </c>
      <c r="V296" s="43">
        <v>1</v>
      </c>
      <c r="W296" s="143">
        <f>IF(AND(Q296&lt;0,O296&gt;0),O296,0)</f>
        <v>0</v>
      </c>
      <c r="X296" s="143">
        <f>IF(AND(Q296&gt;0,O296&gt;0),O296,0)</f>
        <v>0</v>
      </c>
      <c r="Y296" s="194"/>
      <c r="Z296" s="176">
        <f>_xll.BDH(C296,$Z$7,$D$1,$D$1)</f>
        <v>84.64</v>
      </c>
      <c r="AA296" s="174">
        <f>IF(OR(F296="#N/A N/A",Z296="#N/A N/A"),0,  F296 - Z296)</f>
        <v>0.65999999999999659</v>
      </c>
      <c r="AB296" s="162">
        <f>IF(OR(Z296=0,Z296="#N/A N/A"),0,AA296 / Z296*100)</f>
        <v>0.77977315689980697</v>
      </c>
      <c r="AC296" s="161">
        <v>0</v>
      </c>
      <c r="AD296" s="163">
        <f>IF(D296 = C791,1,_xll.BDP(K296,$AD$7)*L296)</f>
        <v>1</v>
      </c>
      <c r="AE296" s="186">
        <f>AA296*AC296*T296/AD296 / AF791</f>
        <v>0</v>
      </c>
      <c r="AF296" s="197"/>
      <c r="AG296" s="188"/>
      <c r="AH296" s="170"/>
    </row>
    <row r="297" spans="1:34" s="43" customFormat="1" x14ac:dyDescent="0.2">
      <c r="B297" s="48">
        <v>63</v>
      </c>
      <c r="C297" s="140" t="s">
        <v>162</v>
      </c>
      <c r="D297" s="43" t="str">
        <f>_xll.BDP(C297,$D$7)</f>
        <v>EUR</v>
      </c>
      <c r="E297" s="43" t="s">
        <v>416</v>
      </c>
      <c r="F297" s="66">
        <f>_xll.BDP(C297,$F$7)</f>
        <v>70</v>
      </c>
      <c r="G297" s="66">
        <f>_xll.BDP(C297,$G$7)</f>
        <v>69.599999999999994</v>
      </c>
      <c r="H297" s="67">
        <f>IF(OR(G297="#N/A N/A",F297="#N/A N/A"),0,  G297 - F297)</f>
        <v>-0.40000000000000568</v>
      </c>
      <c r="I297" s="75">
        <f>IF(OR(F297=0,F297="#N/A N/A"),0,H297 / F297*100)</f>
        <v>-0.57142857142857961</v>
      </c>
      <c r="J297" s="25">
        <v>122583</v>
      </c>
      <c r="K297" s="48" t="str">
        <f>CONCATENATE(C791,D297, " Curncy")</f>
        <v>EUREUR Curncy</v>
      </c>
      <c r="L297" s="48">
        <f>IF(D297 = C791,1,_xll.BDP(K297,$L$7))</f>
        <v>1</v>
      </c>
      <c r="M297" s="68">
        <f>IF(D297 = C791,1,_xll.BDP(K297,$M$7)*L297)</f>
        <v>1</v>
      </c>
      <c r="N297" s="69">
        <f>H297*J297*T297/M297</f>
        <v>-49033.200000000696</v>
      </c>
      <c r="O297" s="78">
        <f>N297 / Y791</f>
        <v>-2.9144418229889047E-4</v>
      </c>
      <c r="P297" s="69">
        <f>G297*J297*T297/M297</f>
        <v>8531776.7999999989</v>
      </c>
      <c r="Q297" s="84">
        <f>P297 / Y791*100</f>
        <v>5.0711287720006215</v>
      </c>
      <c r="R297" s="81">
        <f>IF(Q297&lt;0,Q297,0)</f>
        <v>0</v>
      </c>
      <c r="S297" s="152">
        <f>IF(Q297&gt;0,Q297,0)</f>
        <v>5.0711287720006215</v>
      </c>
      <c r="T297" s="33">
        <f>IF(EXACT(D297,UPPER(D297)),1,0.01)/V297</f>
        <v>1</v>
      </c>
      <c r="U297" s="43">
        <v>0</v>
      </c>
      <c r="V297" s="43">
        <v>1</v>
      </c>
      <c r="W297" s="143">
        <f>IF(AND(Q297&lt;0,O297&gt;0),O297,0)</f>
        <v>0</v>
      </c>
      <c r="X297" s="143">
        <f>IF(AND(Q297&gt;0,O297&gt;0),O297,0)</f>
        <v>0</v>
      </c>
      <c r="Y297" s="194"/>
      <c r="Z297" s="176">
        <f>_xll.BDH(C297,$Z$7,$D$1,$D$1)</f>
        <v>67.599999999999994</v>
      </c>
      <c r="AA297" s="174">
        <f>IF(OR(F297="#N/A N/A",Z297="#N/A N/A"),0,  F297 - Z297)</f>
        <v>2.4000000000000057</v>
      </c>
      <c r="AB297" s="162">
        <f>IF(OR(Z297=0,Z297="#N/A N/A"),0,AA297 / Z297*100)</f>
        <v>3.550295857988174</v>
      </c>
      <c r="AC297" s="161">
        <v>128183</v>
      </c>
      <c r="AD297" s="163">
        <f>IF(D297 = C791,1,_xll.BDP(K297,$AD$7)*L297)</f>
        <v>1</v>
      </c>
      <c r="AE297" s="186">
        <f>AA297*AC297*T297/AD297 / AF791</f>
        <v>1.80806716468936E-3</v>
      </c>
      <c r="AF297" s="197"/>
      <c r="AG297" s="188"/>
      <c r="AH297" s="170"/>
    </row>
    <row r="298" spans="1:34" s="43" customFormat="1" ht="12" customHeight="1" x14ac:dyDescent="0.2">
      <c r="B298" s="48">
        <v>720</v>
      </c>
      <c r="C298" s="140" t="s">
        <v>803</v>
      </c>
      <c r="D298" s="43" t="str">
        <f>_xll.BDP(C298,$D$7)</f>
        <v>EUR</v>
      </c>
      <c r="E298" s="43" t="s">
        <v>836</v>
      </c>
      <c r="F298" s="66">
        <f>_xll.BDP(C298,$F$7)</f>
        <v>18.442</v>
      </c>
      <c r="G298" s="66">
        <f>_xll.BDP(C298,$G$7)</f>
        <v>18.161999999999999</v>
      </c>
      <c r="H298" s="67">
        <f>IF(OR(G298="#N/A N/A",F298="#N/A N/A"),0,  G298 - F298)</f>
        <v>-0.28000000000000114</v>
      </c>
      <c r="I298" s="75">
        <f>IF(OR(F298=0,F298="#N/A N/A"),0,H298 / F298*100)</f>
        <v>-1.5182735061273243</v>
      </c>
      <c r="J298" s="25">
        <v>0</v>
      </c>
      <c r="K298" s="48" t="str">
        <f>CONCATENATE(C791,D298, " Curncy")</f>
        <v>EUREUR Curncy</v>
      </c>
      <c r="L298" s="48">
        <f>IF(D298 = C791,1,_xll.BDP(K298,$L$7))</f>
        <v>1</v>
      </c>
      <c r="M298" s="68">
        <f>IF(D298 = C791,1,_xll.BDP(K298,$M$7)*L298)</f>
        <v>1</v>
      </c>
      <c r="N298" s="69">
        <f>H298*J298*T298/M298</f>
        <v>0</v>
      </c>
      <c r="O298" s="78">
        <f>N298 / Y791</f>
        <v>0</v>
      </c>
      <c r="P298" s="69">
        <f>G298*J298*T298/M298</f>
        <v>0</v>
      </c>
      <c r="Q298" s="84">
        <f>P298 / Y791*100</f>
        <v>0</v>
      </c>
      <c r="R298" s="81">
        <f>IF(Q298&lt;0,Q298,0)</f>
        <v>0</v>
      </c>
      <c r="S298" s="152">
        <f>IF(Q298&gt;0,Q298,0)</f>
        <v>0</v>
      </c>
      <c r="T298" s="33">
        <f>IF(EXACT(D298,UPPER(D298)),1,0.01)/V298</f>
        <v>1</v>
      </c>
      <c r="U298" s="43">
        <v>0</v>
      </c>
      <c r="V298" s="43">
        <v>1</v>
      </c>
      <c r="W298" s="143">
        <f>IF(AND(Q298&lt;0,O298&gt;0),O298,0)</f>
        <v>0</v>
      </c>
      <c r="X298" s="143">
        <f>IF(AND(Q298&gt;0,O298&gt;0),O298,0)</f>
        <v>0</v>
      </c>
      <c r="Y298" s="194"/>
      <c r="Z298" s="176">
        <f>_xll.BDH(C298,$Z$7,$D$1,$D$1)</f>
        <v>18.504000000000001</v>
      </c>
      <c r="AA298" s="174">
        <f>IF(OR(F298="#N/A N/A",Z298="#N/A N/A"),0,  F298 - Z298)</f>
        <v>-6.2000000000001165E-2</v>
      </c>
      <c r="AB298" s="162">
        <f>IF(OR(Z298=0,Z298="#N/A N/A"),0,AA298 / Z298*100)</f>
        <v>-0.33506268914829851</v>
      </c>
      <c r="AC298" s="161">
        <v>0</v>
      </c>
      <c r="AD298" s="163">
        <f>IF(D298 = C791,1,_xll.BDP(K298,$AD$7)*L298)</f>
        <v>1</v>
      </c>
      <c r="AE298" s="186">
        <f>AA298*AC298*T298/AD298 / AF791</f>
        <v>0</v>
      </c>
      <c r="AF298" s="197"/>
      <c r="AG298" s="188"/>
      <c r="AH298" s="170"/>
    </row>
    <row r="299" spans="1:34" s="43" customFormat="1" ht="12" customHeight="1" x14ac:dyDescent="0.2">
      <c r="B299" s="48">
        <v>4108</v>
      </c>
      <c r="C299" s="140" t="s">
        <v>808</v>
      </c>
      <c r="D299" s="43" t="str">
        <f>_xll.BDP(C299,$D$7)</f>
        <v>EUR</v>
      </c>
      <c r="E299" s="43" t="s">
        <v>841</v>
      </c>
      <c r="F299" s="66">
        <f>_xll.BDP(C299,$F$7)</f>
        <v>2.5089999999999999</v>
      </c>
      <c r="G299" s="66">
        <f>_xll.BDP(C299,$G$7)</f>
        <v>2.5489999999999999</v>
      </c>
      <c r="H299" s="67">
        <f>IF(OR(G299="#N/A N/A",F299="#N/A N/A"),0,  G299 - F299)</f>
        <v>4.0000000000000036E-2</v>
      </c>
      <c r="I299" s="75">
        <f>IF(OR(F299=0,F299="#N/A N/A"),0,H299 / F299*100)</f>
        <v>1.594260661618176</v>
      </c>
      <c r="J299" s="25">
        <v>0</v>
      </c>
      <c r="K299" s="48" t="str">
        <f>CONCATENATE(C791,D299, " Curncy")</f>
        <v>EUREUR Curncy</v>
      </c>
      <c r="L299" s="48">
        <f>IF(D299 = C791,1,_xll.BDP(K299,$L$7))</f>
        <v>1</v>
      </c>
      <c r="M299" s="68">
        <f>IF(D299 = C791,1,_xll.BDP(K299,$M$7)*L299)</f>
        <v>1</v>
      </c>
      <c r="N299" s="69">
        <f>H299*J299*T299/M299</f>
        <v>0</v>
      </c>
      <c r="O299" s="78">
        <f>N299 / Y791</f>
        <v>0</v>
      </c>
      <c r="P299" s="69">
        <f>G299*J299*T299/M299</f>
        <v>0</v>
      </c>
      <c r="Q299" s="84">
        <f>P299 / Y791*100</f>
        <v>0</v>
      </c>
      <c r="R299" s="81">
        <f>IF(Q299&lt;0,Q299,0)</f>
        <v>0</v>
      </c>
      <c r="S299" s="152">
        <f>IF(Q299&gt;0,Q299,0)</f>
        <v>0</v>
      </c>
      <c r="T299" s="33">
        <f>IF(EXACT(D299,UPPER(D299)),1,0.01)/V299</f>
        <v>1</v>
      </c>
      <c r="U299" s="43">
        <v>0</v>
      </c>
      <c r="V299" s="43">
        <v>1</v>
      </c>
      <c r="W299" s="143">
        <f>IF(AND(Q299&lt;0,O299&gt;0),O299,0)</f>
        <v>0</v>
      </c>
      <c r="X299" s="143">
        <f>IF(AND(Q299&gt;0,O299&gt;0),O299,0)</f>
        <v>0</v>
      </c>
      <c r="Y299" s="194"/>
      <c r="Z299" s="176">
        <f>_xll.BDH(C299,$Z$7,$D$1,$D$1)</f>
        <v>2.5419999999999998</v>
      </c>
      <c r="AA299" s="174">
        <f>IF(OR(F299="#N/A N/A",Z299="#N/A N/A"),0,  F299 - Z299)</f>
        <v>-3.2999999999999918E-2</v>
      </c>
      <c r="AB299" s="162">
        <f>IF(OR(Z299=0,Z299="#N/A N/A"),0,AA299 / Z299*100)</f>
        <v>-1.2981904012588481</v>
      </c>
      <c r="AC299" s="161">
        <v>0</v>
      </c>
      <c r="AD299" s="163">
        <f>IF(D299 = C791,1,_xll.BDP(K299,$AD$7)*L299)</f>
        <v>1</v>
      </c>
      <c r="AE299" s="186">
        <f>AA299*AC299*T299/AD299 / AF791</f>
        <v>0</v>
      </c>
      <c r="AF299" s="197"/>
      <c r="AG299" s="188"/>
      <c r="AH299" s="170"/>
    </row>
    <row r="300" spans="1:34" s="43" customFormat="1" x14ac:dyDescent="0.2">
      <c r="B300" s="48">
        <v>2876</v>
      </c>
      <c r="C300" s="140" t="s">
        <v>161</v>
      </c>
      <c r="D300" s="43" t="str">
        <f>_xll.BDP(C300,$D$7)</f>
        <v>EUR</v>
      </c>
      <c r="E300" s="43" t="s">
        <v>415</v>
      </c>
      <c r="F300" s="66">
        <f>_xll.BDP(C300,$F$7)</f>
        <v>31.38</v>
      </c>
      <c r="G300" s="66">
        <f>_xll.BDP(C300,$G$7)</f>
        <v>31.934999999999999</v>
      </c>
      <c r="H300" s="67">
        <f>IF(OR(G300="#N/A N/A",F300="#N/A N/A"),0,  G300 - F300)</f>
        <v>0.55499999999999972</v>
      </c>
      <c r="I300" s="75">
        <f>IF(OR(F300=0,F300="#N/A N/A"),0,H300 / F300*100)</f>
        <v>1.7686424474187372</v>
      </c>
      <c r="J300" s="25">
        <v>0</v>
      </c>
      <c r="K300" s="48" t="str">
        <f>CONCATENATE(C791,D300, " Curncy")</f>
        <v>EUREUR Curncy</v>
      </c>
      <c r="L300" s="48">
        <f>IF(D300 = C791,1,_xll.BDP(K300,$L$7))</f>
        <v>1</v>
      </c>
      <c r="M300" s="68">
        <f>IF(D300 = C791,1,_xll.BDP(K300,$M$7)*L300)</f>
        <v>1</v>
      </c>
      <c r="N300" s="69">
        <f>H300*J300*T300/M300</f>
        <v>0</v>
      </c>
      <c r="O300" s="78">
        <f>N300 / Y791</f>
        <v>0</v>
      </c>
      <c r="P300" s="69">
        <f>G300*J300*T300/M300</f>
        <v>0</v>
      </c>
      <c r="Q300" s="84">
        <f>P300 / Y791*100</f>
        <v>0</v>
      </c>
      <c r="R300" s="81">
        <f>IF(Q300&lt;0,Q300,0)</f>
        <v>0</v>
      </c>
      <c r="S300" s="152">
        <f>IF(Q300&gt;0,Q300,0)</f>
        <v>0</v>
      </c>
      <c r="T300" s="33">
        <f>IF(EXACT(D300,UPPER(D300)),1,0.01)/V300</f>
        <v>1</v>
      </c>
      <c r="U300" s="43">
        <v>0</v>
      </c>
      <c r="V300" s="43">
        <v>1</v>
      </c>
      <c r="W300" s="143">
        <f>IF(AND(Q300&lt;0,O300&gt;0),O300,0)</f>
        <v>0</v>
      </c>
      <c r="X300" s="143">
        <f>IF(AND(Q300&gt;0,O300&gt;0),O300,0)</f>
        <v>0</v>
      </c>
      <c r="Y300" s="194"/>
      <c r="Z300" s="176">
        <f>_xll.BDH(C300,$Z$7,$D$1,$D$1)</f>
        <v>31.18</v>
      </c>
      <c r="AA300" s="174">
        <f>IF(OR(F300="#N/A N/A",Z300="#N/A N/A"),0,  F300 - Z300)</f>
        <v>0.19999999999999929</v>
      </c>
      <c r="AB300" s="162">
        <f>IF(OR(Z300=0,Z300="#N/A N/A"),0,AA300 / Z300*100)</f>
        <v>0.64143681847337819</v>
      </c>
      <c r="AC300" s="161">
        <v>0</v>
      </c>
      <c r="AD300" s="163">
        <f>IF(D300 = C791,1,_xll.BDP(K300,$AD$7)*L300)</f>
        <v>1</v>
      </c>
      <c r="AE300" s="186">
        <f>AA300*AC300*T300/AD300 / AF791</f>
        <v>0</v>
      </c>
      <c r="AF300" s="197"/>
      <c r="AG300" s="188"/>
      <c r="AH300" s="170"/>
    </row>
    <row r="301" spans="1:34" s="43" customFormat="1" ht="12" customHeight="1" x14ac:dyDescent="0.2">
      <c r="B301" s="48">
        <v>24237</v>
      </c>
      <c r="C301" s="140" t="s">
        <v>809</v>
      </c>
      <c r="D301" s="43" t="str">
        <f>_xll.BDP(C301,$D$7)</f>
        <v>EUR</v>
      </c>
      <c r="E301" s="43" t="s">
        <v>842</v>
      </c>
      <c r="F301" s="66">
        <f>_xll.BDP(C301,$F$7)</f>
        <v>31.44</v>
      </c>
      <c r="G301" s="66">
        <f>_xll.BDP(C301,$G$7)</f>
        <v>31.84</v>
      </c>
      <c r="H301" s="67">
        <f>IF(OR(G301="#N/A N/A",F301="#N/A N/A"),0,  G301 - F301)</f>
        <v>0.39999999999999858</v>
      </c>
      <c r="I301" s="75">
        <f>IF(OR(F301=0,F301="#N/A N/A"),0,H301 / F301*100)</f>
        <v>1.2722646310432524</v>
      </c>
      <c r="J301" s="25">
        <v>0</v>
      </c>
      <c r="K301" s="48" t="str">
        <f>CONCATENATE(C791,D301, " Curncy")</f>
        <v>EUREUR Curncy</v>
      </c>
      <c r="L301" s="48">
        <f>IF(D301 = C791,1,_xll.BDP(K301,$L$7))</f>
        <v>1</v>
      </c>
      <c r="M301" s="68">
        <f>IF(D301 = C791,1,_xll.BDP(K301,$M$7)*L301)</f>
        <v>1</v>
      </c>
      <c r="N301" s="69">
        <f>H301*J301*T301/M301</f>
        <v>0</v>
      </c>
      <c r="O301" s="78">
        <f>N301 / Y791</f>
        <v>0</v>
      </c>
      <c r="P301" s="69">
        <f>G301*J301*T301/M301</f>
        <v>0</v>
      </c>
      <c r="Q301" s="84">
        <f>P301 / Y791*100</f>
        <v>0</v>
      </c>
      <c r="R301" s="81">
        <f>IF(Q301&lt;0,Q301,0)</f>
        <v>0</v>
      </c>
      <c r="S301" s="152">
        <f>IF(Q301&gt;0,Q301,0)</f>
        <v>0</v>
      </c>
      <c r="T301" s="33">
        <f>IF(EXACT(D301,UPPER(D301)),1,0.01)/V301</f>
        <v>1</v>
      </c>
      <c r="U301" s="43">
        <v>0</v>
      </c>
      <c r="V301" s="43">
        <v>1</v>
      </c>
      <c r="W301" s="143">
        <f>IF(AND(Q301&lt;0,O301&gt;0),O301,0)</f>
        <v>0</v>
      </c>
      <c r="X301" s="143">
        <f>IF(AND(Q301&gt;0,O301&gt;0),O301,0)</f>
        <v>0</v>
      </c>
      <c r="Y301" s="194"/>
      <c r="Z301" s="176">
        <f>_xll.BDH(C301,$Z$7,$D$1,$D$1)</f>
        <v>31.25</v>
      </c>
      <c r="AA301" s="174">
        <f>IF(OR(F301="#N/A N/A",Z301="#N/A N/A"),0,  F301 - Z301)</f>
        <v>0.19000000000000128</v>
      </c>
      <c r="AB301" s="162">
        <f>IF(OR(Z301=0,Z301="#N/A N/A"),0,AA301 / Z301*100)</f>
        <v>0.60800000000000409</v>
      </c>
      <c r="AC301" s="161">
        <v>0</v>
      </c>
      <c r="AD301" s="163">
        <f>IF(D301 = C791,1,_xll.BDP(K301,$AD$7)*L301)</f>
        <v>1</v>
      </c>
      <c r="AE301" s="186">
        <f>AA301*AC301*T301/AD301 / AF791</f>
        <v>0</v>
      </c>
      <c r="AF301" s="197"/>
      <c r="AG301" s="188"/>
      <c r="AH301" s="170"/>
    </row>
    <row r="302" spans="1:34" s="43" customFormat="1" ht="12" customHeight="1" x14ac:dyDescent="0.2">
      <c r="B302" s="48">
        <v>1209</v>
      </c>
      <c r="C302" s="140" t="s">
        <v>810</v>
      </c>
      <c r="D302" s="43" t="str">
        <f>_xll.BDP(C302,$D$7)</f>
        <v>EUR</v>
      </c>
      <c r="E302" s="43" t="s">
        <v>843</v>
      </c>
      <c r="F302" s="66">
        <f>_xll.BDP(C302,$F$7)</f>
        <v>25.645</v>
      </c>
      <c r="G302" s="66">
        <f>_xll.BDP(C302,$G$7)</f>
        <v>25.585000000000001</v>
      </c>
      <c r="H302" s="67">
        <f>IF(OR(G302="#N/A N/A",F302="#N/A N/A"),0,  G302 - F302)</f>
        <v>-5.9999999999998721E-2</v>
      </c>
      <c r="I302" s="75">
        <f>IF(OR(F302=0,F302="#N/A N/A"),0,H302 / F302*100)</f>
        <v>-0.23396373562097378</v>
      </c>
      <c r="J302" s="25">
        <v>0</v>
      </c>
      <c r="K302" s="48" t="str">
        <f>CONCATENATE(C791,D302, " Curncy")</f>
        <v>EUREUR Curncy</v>
      </c>
      <c r="L302" s="48">
        <f>IF(D302 = C791,1,_xll.BDP(K302,$L$7))</f>
        <v>1</v>
      </c>
      <c r="M302" s="68">
        <f>IF(D302 = C791,1,_xll.BDP(K302,$M$7)*L302)</f>
        <v>1</v>
      </c>
      <c r="N302" s="69">
        <f>H302*J302*T302/M302</f>
        <v>0</v>
      </c>
      <c r="O302" s="78">
        <f>N302 / Y791</f>
        <v>0</v>
      </c>
      <c r="P302" s="69">
        <f>G302*J302*T302/M302</f>
        <v>0</v>
      </c>
      <c r="Q302" s="84">
        <f>P302 / Y791*100</f>
        <v>0</v>
      </c>
      <c r="R302" s="81">
        <f>IF(Q302&lt;0,Q302,0)</f>
        <v>0</v>
      </c>
      <c r="S302" s="152">
        <f>IF(Q302&gt;0,Q302,0)</f>
        <v>0</v>
      </c>
      <c r="T302" s="33">
        <f>IF(EXACT(D302,UPPER(D302)),1,0.01)/V302</f>
        <v>1</v>
      </c>
      <c r="U302" s="43">
        <v>0</v>
      </c>
      <c r="V302" s="43">
        <v>1</v>
      </c>
      <c r="W302" s="143">
        <f>IF(AND(Q302&lt;0,O302&gt;0),O302,0)</f>
        <v>0</v>
      </c>
      <c r="X302" s="143">
        <f>IF(AND(Q302&gt;0,O302&gt;0),O302,0)</f>
        <v>0</v>
      </c>
      <c r="Y302" s="194"/>
      <c r="Z302" s="176">
        <f>_xll.BDH(C302,$Z$7,$D$1,$D$1)</f>
        <v>25.815000000000001</v>
      </c>
      <c r="AA302" s="174">
        <f>IF(OR(F302="#N/A N/A",Z302="#N/A N/A"),0,  F302 - Z302)</f>
        <v>-0.17000000000000171</v>
      </c>
      <c r="AB302" s="162">
        <f>IF(OR(Z302=0,Z302="#N/A N/A"),0,AA302 / Z302*100)</f>
        <v>-0.65853186132094399</v>
      </c>
      <c r="AC302" s="161">
        <v>0</v>
      </c>
      <c r="AD302" s="163">
        <f>IF(D302 = C791,1,_xll.BDP(K302,$AD$7)*L302)</f>
        <v>1</v>
      </c>
      <c r="AE302" s="186">
        <f>AA302*AC302*T302/AD302 / AF791</f>
        <v>0</v>
      </c>
      <c r="AF302" s="197"/>
      <c r="AG302" s="188"/>
      <c r="AH302" s="170"/>
    </row>
    <row r="303" spans="1:34" s="43" customFormat="1" ht="12" customHeight="1" x14ac:dyDescent="0.2">
      <c r="B303" s="48">
        <v>6889</v>
      </c>
      <c r="C303" s="140" t="s">
        <v>811</v>
      </c>
      <c r="D303" s="43" t="str">
        <f>_xll.BDP(C303,$D$7)</f>
        <v>EUR</v>
      </c>
      <c r="E303" s="43" t="s">
        <v>844</v>
      </c>
      <c r="F303" s="66">
        <f>_xll.BDP(C303,$F$7)</f>
        <v>41.14</v>
      </c>
      <c r="G303" s="66">
        <f>_xll.BDP(C303,$G$7)</f>
        <v>41.6</v>
      </c>
      <c r="H303" s="67">
        <f>IF(OR(G303="#N/A N/A",F303="#N/A N/A"),0,  G303 - F303)</f>
        <v>0.46000000000000085</v>
      </c>
      <c r="I303" s="75">
        <f>IF(OR(F303=0,F303="#N/A N/A"),0,H303 / F303*100)</f>
        <v>1.1181332036947031</v>
      </c>
      <c r="J303" s="25">
        <v>0</v>
      </c>
      <c r="K303" s="48" t="str">
        <f>CONCATENATE(C791,D303, " Curncy")</f>
        <v>EUREUR Curncy</v>
      </c>
      <c r="L303" s="48">
        <f>IF(D303 = C791,1,_xll.BDP(K303,$L$7))</f>
        <v>1</v>
      </c>
      <c r="M303" s="68">
        <f>IF(D303 = C791,1,_xll.BDP(K303,$M$7)*L303)</f>
        <v>1</v>
      </c>
      <c r="N303" s="69">
        <f>H303*J303*T303/M303</f>
        <v>0</v>
      </c>
      <c r="O303" s="78">
        <f>N303 / Y791</f>
        <v>0</v>
      </c>
      <c r="P303" s="69">
        <f>G303*J303*T303/M303</f>
        <v>0</v>
      </c>
      <c r="Q303" s="84">
        <f>P303 / Y791*100</f>
        <v>0</v>
      </c>
      <c r="R303" s="81">
        <f>IF(Q303&lt;0,Q303,0)</f>
        <v>0</v>
      </c>
      <c r="S303" s="152">
        <f>IF(Q303&gt;0,Q303,0)</f>
        <v>0</v>
      </c>
      <c r="T303" s="33">
        <f>IF(EXACT(D303,UPPER(D303)),1,0.01)/V303</f>
        <v>1</v>
      </c>
      <c r="U303" s="43">
        <v>0</v>
      </c>
      <c r="V303" s="43">
        <v>1</v>
      </c>
      <c r="W303" s="143">
        <f>IF(AND(Q303&lt;0,O303&gt;0),O303,0)</f>
        <v>0</v>
      </c>
      <c r="X303" s="143">
        <f>IF(AND(Q303&gt;0,O303&gt;0),O303,0)</f>
        <v>0</v>
      </c>
      <c r="Y303" s="194"/>
      <c r="Z303" s="176">
        <f>_xll.BDH(C303,$Z$7,$D$1,$D$1)</f>
        <v>41.11</v>
      </c>
      <c r="AA303" s="174">
        <f>IF(OR(F303="#N/A N/A",Z303="#N/A N/A"),0,  F303 - Z303)</f>
        <v>3.0000000000001137E-2</v>
      </c>
      <c r="AB303" s="162">
        <f>IF(OR(Z303=0,Z303="#N/A N/A"),0,AA303 / Z303*100)</f>
        <v>7.297494526879382E-2</v>
      </c>
      <c r="AC303" s="161">
        <v>0</v>
      </c>
      <c r="AD303" s="163">
        <f>IF(D303 = C791,1,_xll.BDP(K303,$AD$7)*L303)</f>
        <v>1</v>
      </c>
      <c r="AE303" s="186">
        <f>AA303*AC303*T303/AD303 / AF791</f>
        <v>0</v>
      </c>
      <c r="AF303" s="197"/>
      <c r="AG303" s="188"/>
      <c r="AH303" s="170"/>
    </row>
    <row r="304" spans="1:34" s="43" customFormat="1" x14ac:dyDescent="0.2">
      <c r="A304" s="45" t="s">
        <v>311</v>
      </c>
      <c r="B304" s="61"/>
      <c r="C304" s="220"/>
      <c r="D304" s="45"/>
      <c r="E304" s="47" t="s">
        <v>160</v>
      </c>
      <c r="F304" s="70"/>
      <c r="G304" s="70"/>
      <c r="H304" s="71"/>
      <c r="I304" s="76"/>
      <c r="J304" s="40"/>
      <c r="K304" s="49"/>
      <c r="L304" s="49"/>
      <c r="M304" s="72"/>
      <c r="N304" s="73">
        <f xml:space="preserve"> SUM(N290:N303)</f>
        <v>-69003.200000000637</v>
      </c>
      <c r="O304" s="79">
        <f xml:space="preserve"> SUM(O290:O303)</f>
        <v>-4.1014213226970089E-4</v>
      </c>
      <c r="P304" s="73">
        <f xml:space="preserve"> SUM(P290:P303)</f>
        <v>2141901.7999999989</v>
      </c>
      <c r="Q304" s="85">
        <f xml:space="preserve"> SUM(Q290:Q303)</f>
        <v>1.2731064231286404</v>
      </c>
      <c r="R304" s="82">
        <f xml:space="preserve"> SUM(R290:R303)</f>
        <v>-3.7980223488719811</v>
      </c>
      <c r="S304" s="153">
        <f xml:space="preserve"> SUM(S290:S303)</f>
        <v>5.0711287720006215</v>
      </c>
      <c r="T304" s="38"/>
      <c r="U304" s="45"/>
      <c r="V304" s="45"/>
      <c r="W304" s="144">
        <f xml:space="preserve"> SUM(W290:W303)</f>
        <v>1.9703740818890285E-4</v>
      </c>
      <c r="X304" s="144">
        <f xml:space="preserve"> SUM(X290:X303)</f>
        <v>0</v>
      </c>
      <c r="Y304" s="207"/>
      <c r="Z304" s="165"/>
      <c r="AA304" s="175"/>
      <c r="AB304" s="164"/>
      <c r="AC304" s="165"/>
      <c r="AD304" s="171"/>
      <c r="AE304" s="187">
        <f xml:space="preserve"> SUM(AE290:AE303)</f>
        <v>1.5509382342566986E-3</v>
      </c>
      <c r="AF304" s="208"/>
      <c r="AG304" s="188"/>
      <c r="AH304" s="170"/>
    </row>
    <row r="305" spans="1:34" s="43" customFormat="1" x14ac:dyDescent="0.2">
      <c r="B305" s="48"/>
      <c r="C305" s="140"/>
      <c r="F305" s="66"/>
      <c r="G305" s="66"/>
      <c r="H305" s="67"/>
      <c r="I305" s="75"/>
      <c r="J305" s="25"/>
      <c r="K305" s="48"/>
      <c r="L305" s="48"/>
      <c r="M305" s="68"/>
      <c r="N305" s="69"/>
      <c r="O305" s="78"/>
      <c r="P305" s="69"/>
      <c r="Q305" s="84"/>
      <c r="R305" s="81"/>
      <c r="S305" s="152"/>
      <c r="T305" s="33"/>
      <c r="W305" s="143"/>
      <c r="X305" s="143"/>
      <c r="Y305" s="194"/>
      <c r="Z305" s="176"/>
      <c r="AA305" s="174"/>
      <c r="AB305" s="162"/>
      <c r="AC305" s="161"/>
      <c r="AD305" s="163"/>
      <c r="AE305" s="186"/>
      <c r="AF305" s="197"/>
      <c r="AG305" s="188"/>
      <c r="AH305" s="170"/>
    </row>
    <row r="306" spans="1:34" s="43" customFormat="1" x14ac:dyDescent="0.2">
      <c r="B306" s="48">
        <v>24498</v>
      </c>
      <c r="C306" s="140" t="s">
        <v>159</v>
      </c>
      <c r="D306" s="43" t="str">
        <f>_xll.BDP(C306,$D$7)</f>
        <v>NOK</v>
      </c>
      <c r="E306" s="43" t="s">
        <v>370</v>
      </c>
      <c r="F306" s="66">
        <f>_xll.BDP(C306,$F$7)</f>
        <v>202.2</v>
      </c>
      <c r="G306" s="66">
        <f>_xll.BDP(C306,$G$7)</f>
        <v>203.2</v>
      </c>
      <c r="H306" s="67">
        <f>IF(OR(G306="#N/A N/A",F306="#N/A N/A"),0,  G306 - F306)</f>
        <v>1</v>
      </c>
      <c r="I306" s="75">
        <f>IF(OR(F306=0,F306="#N/A N/A"),0,H306 / F306*100)</f>
        <v>0.49455984174085071</v>
      </c>
      <c r="J306" s="25">
        <v>398000</v>
      </c>
      <c r="K306" s="48" t="str">
        <f>CONCATENATE(C791,D306, " Curncy")</f>
        <v>EURNOK Curncy</v>
      </c>
      <c r="L306" s="48">
        <f>IF(D306 = C791,1,_xll.BDP(K306,$L$7))</f>
        <v>1</v>
      </c>
      <c r="M306" s="68">
        <f>IF(D306 = C791,1,_xll.BDP(K306,$M$7)*L306)</f>
        <v>9.5917999999999992</v>
      </c>
      <c r="N306" s="69">
        <f>H306*J306*T306/M306</f>
        <v>41493.775933609963</v>
      </c>
      <c r="O306" s="78">
        <f>N306 / Y791</f>
        <v>2.466312538741947E-4</v>
      </c>
      <c r="P306" s="69">
        <f>G306*J306*T306/M306</f>
        <v>8431535.2697095443</v>
      </c>
      <c r="Q306" s="84">
        <f>P306 / Y791*100</f>
        <v>5.0115470787236367</v>
      </c>
      <c r="R306" s="81">
        <f>IF(Q306&lt;0,Q306,0)</f>
        <v>0</v>
      </c>
      <c r="S306" s="152">
        <f>IF(Q306&gt;0,Q306,0)</f>
        <v>5.0115470787236367</v>
      </c>
      <c r="T306" s="33">
        <f>IF(EXACT(D306,UPPER(D306)),1,0.01)/V306</f>
        <v>1</v>
      </c>
      <c r="U306" s="43">
        <v>0</v>
      </c>
      <c r="V306" s="43">
        <v>1</v>
      </c>
      <c r="W306" s="143">
        <f>IF(AND(Q306&lt;0,O306&gt;0),O306,0)</f>
        <v>0</v>
      </c>
      <c r="X306" s="143">
        <f>IF(AND(Q306&gt;0,O306&gt;0),O306,0)</f>
        <v>2.466312538741947E-4</v>
      </c>
      <c r="Y306" s="194"/>
      <c r="Z306" s="176">
        <f>_xll.BDH(C306,$Z$7,$D$1,$D$1)</f>
        <v>201.2</v>
      </c>
      <c r="AA306" s="174">
        <f>IF(OR(F306="#N/A N/A",Z306="#N/A N/A"),0,  F306 - Z306)</f>
        <v>1</v>
      </c>
      <c r="AB306" s="162">
        <f>IF(OR(Z306=0,Z306="#N/A N/A"),0,AA306 / Z306*100)</f>
        <v>0.49701789264413521</v>
      </c>
      <c r="AC306" s="161">
        <v>398000</v>
      </c>
      <c r="AD306" s="163">
        <f>IF(D306 = C791,1,_xll.BDP(K306,$AD$7)*L306)</f>
        <v>9.6487999999999996</v>
      </c>
      <c r="AE306" s="186">
        <f>AA306*AC306*T306/AD306 / AF791</f>
        <v>2.4242793019341885E-4</v>
      </c>
      <c r="AF306" s="197"/>
      <c r="AG306" s="188"/>
      <c r="AH306" s="170"/>
    </row>
    <row r="307" spans="1:34" s="43" customFormat="1" x14ac:dyDescent="0.2">
      <c r="B307" s="48">
        <v>26358</v>
      </c>
      <c r="C307" s="140" t="s">
        <v>158</v>
      </c>
      <c r="D307" s="43" t="str">
        <f>_xll.BDP(C307,$D$7)</f>
        <v>NOK</v>
      </c>
      <c r="E307" s="43" t="s">
        <v>365</v>
      </c>
      <c r="F307" s="66">
        <f>_xll.BDP(C307,$F$7)</f>
        <v>35.4</v>
      </c>
      <c r="G307" s="66">
        <f>_xll.BDP(C307,$G$7)</f>
        <v>35.200000000000003</v>
      </c>
      <c r="H307" s="67">
        <f>IF(OR(G307="#N/A N/A",F307="#N/A N/A"),0,  G307 - F307)</f>
        <v>-0.19999999999999574</v>
      </c>
      <c r="I307" s="75">
        <f>IF(OR(F307=0,F307="#N/A N/A"),0,H307 / F307*100)</f>
        <v>-0.56497175141241729</v>
      </c>
      <c r="J307" s="25">
        <v>488000</v>
      </c>
      <c r="K307" s="48" t="str">
        <f>CONCATENATE(C791,D307, " Curncy")</f>
        <v>EURNOK Curncy</v>
      </c>
      <c r="L307" s="48">
        <f>IF(D307 = C791,1,_xll.BDP(K307,$L$7))</f>
        <v>1</v>
      </c>
      <c r="M307" s="68">
        <f>IF(D307 = C791,1,_xll.BDP(K307,$M$7)*L307)</f>
        <v>9.5917999999999992</v>
      </c>
      <c r="N307" s="69">
        <f>H307*J307*T307/M307</f>
        <v>-10175.358118392578</v>
      </c>
      <c r="O307" s="78">
        <f>N307 / Y791</f>
        <v>-6.0480428085730882E-5</v>
      </c>
      <c r="P307" s="69">
        <f>G307*J307*T307/M307</f>
        <v>1790863.0288371318</v>
      </c>
      <c r="Q307" s="84">
        <f>P307 / Y791*100</f>
        <v>1.0644555343088862</v>
      </c>
      <c r="R307" s="81">
        <f>IF(Q307&lt;0,Q307,0)</f>
        <v>0</v>
      </c>
      <c r="S307" s="152">
        <f>IF(Q307&gt;0,Q307,0)</f>
        <v>1.0644555343088862</v>
      </c>
      <c r="T307" s="33">
        <f>IF(EXACT(D307,UPPER(D307)),1,0.01)/V307</f>
        <v>1</v>
      </c>
      <c r="U307" s="43">
        <v>0</v>
      </c>
      <c r="V307" s="43">
        <v>1</v>
      </c>
      <c r="W307" s="143">
        <f>IF(AND(Q307&lt;0,O307&gt;0),O307,0)</f>
        <v>0</v>
      </c>
      <c r="X307" s="143">
        <f>IF(AND(Q307&gt;0,O307&gt;0),O307,0)</f>
        <v>0</v>
      </c>
      <c r="Y307" s="194"/>
      <c r="Z307" s="176">
        <f>_xll.BDH(C307,$Z$7,$D$1,$D$1)</f>
        <v>35</v>
      </c>
      <c r="AA307" s="174">
        <f>IF(OR(F307="#N/A N/A",Z307="#N/A N/A"),0,  F307 - Z307)</f>
        <v>0.39999999999999858</v>
      </c>
      <c r="AB307" s="162">
        <f>IF(OR(Z307=0,Z307="#N/A N/A"),0,AA307 / Z307*100)</f>
        <v>1.1428571428571388</v>
      </c>
      <c r="AC307" s="161">
        <v>488000</v>
      </c>
      <c r="AD307" s="163">
        <f>IF(D307 = C791,1,_xll.BDP(K307,$AD$7)*L307)</f>
        <v>9.6487999999999996</v>
      </c>
      <c r="AE307" s="186">
        <f>AA307*AC307*T307/AD307 / AF791</f>
        <v>1.188993265672241E-4</v>
      </c>
      <c r="AF307" s="197"/>
      <c r="AG307" s="188"/>
      <c r="AH307" s="170"/>
    </row>
    <row r="308" spans="1:34" s="43" customFormat="1" ht="12" customHeight="1" x14ac:dyDescent="0.2">
      <c r="B308" s="48">
        <v>2981</v>
      </c>
      <c r="C308" s="140" t="s">
        <v>829</v>
      </c>
      <c r="D308" s="43" t="str">
        <f>_xll.BDP(C308,$D$7)</f>
        <v>NOK</v>
      </c>
      <c r="E308" s="43" t="s">
        <v>862</v>
      </c>
      <c r="F308" s="66">
        <f>_xll.BDP(C308,$F$7)</f>
        <v>154.25</v>
      </c>
      <c r="G308" s="66">
        <f>_xll.BDP(C308,$G$7)</f>
        <v>155.44999999999999</v>
      </c>
      <c r="H308" s="67">
        <f>IF(OR(G308="#N/A N/A",F308="#N/A N/A"),0,  G308 - F308)</f>
        <v>1.1999999999999886</v>
      </c>
      <c r="I308" s="75">
        <f>IF(OR(F308=0,F308="#N/A N/A"),0,H308 / F308*100)</f>
        <v>0.77795786061587591</v>
      </c>
      <c r="J308" s="25">
        <v>0</v>
      </c>
      <c r="K308" s="48" t="str">
        <f>CONCATENATE(C791,D308, " Curncy")</f>
        <v>EURNOK Curncy</v>
      </c>
      <c r="L308" s="48">
        <f>IF(D308 = C791,1,_xll.BDP(K308,$L$7))</f>
        <v>1</v>
      </c>
      <c r="M308" s="68">
        <f>IF(D308 = C791,1,_xll.BDP(K308,$M$7)*L308)</f>
        <v>9.5917999999999992</v>
      </c>
      <c r="N308" s="69">
        <f>H308*J308*T308/M308</f>
        <v>0</v>
      </c>
      <c r="O308" s="78">
        <f>N308 / Y791</f>
        <v>0</v>
      </c>
      <c r="P308" s="69">
        <f>G308*J308*T308/M308</f>
        <v>0</v>
      </c>
      <c r="Q308" s="84">
        <f>P308 / Y791*100</f>
        <v>0</v>
      </c>
      <c r="R308" s="81">
        <f>IF(Q308&lt;0,Q308,0)</f>
        <v>0</v>
      </c>
      <c r="S308" s="152">
        <f>IF(Q308&gt;0,Q308,0)</f>
        <v>0</v>
      </c>
      <c r="T308" s="33">
        <f>IF(EXACT(D308,UPPER(D308)),1,0.01)/V308</f>
        <v>1</v>
      </c>
      <c r="U308" s="43">
        <v>0</v>
      </c>
      <c r="V308" s="43">
        <v>1</v>
      </c>
      <c r="W308" s="143">
        <f>IF(AND(Q308&lt;0,O308&gt;0),O308,0)</f>
        <v>0</v>
      </c>
      <c r="X308" s="143">
        <f>IF(AND(Q308&gt;0,O308&gt;0),O308,0)</f>
        <v>0</v>
      </c>
      <c r="Y308" s="194"/>
      <c r="Z308" s="176">
        <f>_xll.BDH(C308,$Z$7,$D$1,$D$1)</f>
        <v>154.6</v>
      </c>
      <c r="AA308" s="174">
        <f>IF(OR(F308="#N/A N/A",Z308="#N/A N/A"),0,  F308 - Z308)</f>
        <v>-0.34999999999999432</v>
      </c>
      <c r="AB308" s="162">
        <f>IF(OR(Z308=0,Z308="#N/A N/A"),0,AA308 / Z308*100)</f>
        <v>-0.22639068564035855</v>
      </c>
      <c r="AC308" s="161">
        <v>0</v>
      </c>
      <c r="AD308" s="163">
        <f>IF(D308 = C791,1,_xll.BDP(K308,$AD$7)*L308)</f>
        <v>9.6487999999999996</v>
      </c>
      <c r="AE308" s="186">
        <f>AA308*AC308*T308/AD308 / AF791</f>
        <v>0</v>
      </c>
      <c r="AF308" s="197"/>
      <c r="AG308" s="188"/>
      <c r="AH308" s="170"/>
    </row>
    <row r="309" spans="1:34" s="43" customFormat="1" ht="12" customHeight="1" x14ac:dyDescent="0.2">
      <c r="B309" s="48">
        <v>565</v>
      </c>
      <c r="C309" s="140" t="s">
        <v>157</v>
      </c>
      <c r="D309" s="43" t="str">
        <f>_xll.BDP(C309,$D$7)</f>
        <v>NOK</v>
      </c>
      <c r="E309" s="43" t="s">
        <v>360</v>
      </c>
      <c r="F309" s="66">
        <f>_xll.BDP(C309,$F$7)</f>
        <v>35</v>
      </c>
      <c r="G309" s="66">
        <f>_xll.BDP(C309,$G$7)</f>
        <v>33.76</v>
      </c>
      <c r="H309" s="67">
        <f>IF(OR(G309="#N/A N/A",F309="#N/A N/A"),0,  G309 - F309)</f>
        <v>-1.240000000000002</v>
      </c>
      <c r="I309" s="75">
        <f>IF(OR(F309=0,F309="#N/A N/A"),0,H309 / F309*100)</f>
        <v>-3.5428571428571485</v>
      </c>
      <c r="J309" s="25">
        <v>0</v>
      </c>
      <c r="K309" s="48" t="str">
        <f>CONCATENATE(C791,D309, " Curncy")</f>
        <v>EURNOK Curncy</v>
      </c>
      <c r="L309" s="48">
        <f>IF(D309 = C791,1,_xll.BDP(K309,$L$7))</f>
        <v>1</v>
      </c>
      <c r="M309" s="68">
        <f>IF(D309 = C791,1,_xll.BDP(K309,$M$7)*L309)</f>
        <v>9.5917999999999992</v>
      </c>
      <c r="N309" s="69">
        <f>H309*J309*T309/M309</f>
        <v>0</v>
      </c>
      <c r="O309" s="78">
        <f>N309 / Y791</f>
        <v>0</v>
      </c>
      <c r="P309" s="69">
        <f>G309*J309*T309/M309</f>
        <v>0</v>
      </c>
      <c r="Q309" s="84">
        <f>P309 / Y791*100</f>
        <v>0</v>
      </c>
      <c r="R309" s="81">
        <f>IF(Q309&lt;0,Q309,0)</f>
        <v>0</v>
      </c>
      <c r="S309" s="152">
        <f>IF(Q309&gt;0,Q309,0)</f>
        <v>0</v>
      </c>
      <c r="T309" s="33">
        <f>IF(EXACT(D309,UPPER(D309)),1,0.01)/V309</f>
        <v>1</v>
      </c>
      <c r="U309" s="43">
        <v>0</v>
      </c>
      <c r="V309" s="43">
        <v>1</v>
      </c>
      <c r="W309" s="143">
        <f>IF(AND(Q309&lt;0,O309&gt;0),O309,0)</f>
        <v>0</v>
      </c>
      <c r="X309" s="143">
        <f>IF(AND(Q309&gt;0,O309&gt;0),O309,0)</f>
        <v>0</v>
      </c>
      <c r="Y309" s="194"/>
      <c r="Z309" s="176">
        <f>_xll.BDH(C309,$Z$7,$D$1,$D$1)</f>
        <v>34.979999999999997</v>
      </c>
      <c r="AA309" s="174">
        <f>IF(OR(F309="#N/A N/A",Z309="#N/A N/A"),0,  F309 - Z309)</f>
        <v>2.0000000000003126E-2</v>
      </c>
      <c r="AB309" s="162">
        <f>IF(OR(Z309=0,Z309="#N/A N/A"),0,AA309 / Z309*100)</f>
        <v>5.7175528873651023E-2</v>
      </c>
      <c r="AC309" s="161">
        <v>0</v>
      </c>
      <c r="AD309" s="163">
        <f>IF(D309 = C791,1,_xll.BDP(K309,$AD$7)*L309)</f>
        <v>9.6487999999999996</v>
      </c>
      <c r="AE309" s="186">
        <f>AA309*AC309*T309/AD309 / AF791</f>
        <v>0</v>
      </c>
      <c r="AF309" s="197"/>
      <c r="AG309" s="188"/>
      <c r="AH309" s="170"/>
    </row>
    <row r="310" spans="1:34" s="43" customFormat="1" ht="12" customHeight="1" x14ac:dyDescent="0.2">
      <c r="B310" s="48">
        <v>106</v>
      </c>
      <c r="C310" s="140" t="s">
        <v>830</v>
      </c>
      <c r="D310" s="43" t="str">
        <f>_xll.BDP(C310,$D$7)</f>
        <v>NOK</v>
      </c>
      <c r="E310" s="43" t="s">
        <v>863</v>
      </c>
      <c r="F310" s="66">
        <f>_xll.BDP(C310,$F$7)</f>
        <v>51.74</v>
      </c>
      <c r="G310" s="66">
        <f>_xll.BDP(C310,$G$7)</f>
        <v>51.48</v>
      </c>
      <c r="H310" s="67">
        <f>IF(OR(G310="#N/A N/A",F310="#N/A N/A"),0,  G310 - F310)</f>
        <v>-0.26000000000000512</v>
      </c>
      <c r="I310" s="75">
        <f>IF(OR(F310=0,F310="#N/A N/A"),0,H310 / F310*100)</f>
        <v>-0.5025125628140803</v>
      </c>
      <c r="J310" s="25">
        <v>0</v>
      </c>
      <c r="K310" s="48" t="str">
        <f>CONCATENATE(C791,D310, " Curncy")</f>
        <v>EURNOK Curncy</v>
      </c>
      <c r="L310" s="48">
        <f>IF(D310 = C791,1,_xll.BDP(K310,$L$7))</f>
        <v>1</v>
      </c>
      <c r="M310" s="68">
        <f>IF(D310 = C791,1,_xll.BDP(K310,$M$7)*L310)</f>
        <v>9.5917999999999992</v>
      </c>
      <c r="N310" s="69">
        <f>H310*J310*T310/M310</f>
        <v>0</v>
      </c>
      <c r="O310" s="78">
        <f>N310 / Y791</f>
        <v>0</v>
      </c>
      <c r="P310" s="69">
        <f>G310*J310*T310/M310</f>
        <v>0</v>
      </c>
      <c r="Q310" s="84">
        <f>P310 / Y791*100</f>
        <v>0</v>
      </c>
      <c r="R310" s="81">
        <f>IF(Q310&lt;0,Q310,0)</f>
        <v>0</v>
      </c>
      <c r="S310" s="152">
        <f>IF(Q310&gt;0,Q310,0)</f>
        <v>0</v>
      </c>
      <c r="T310" s="33">
        <f>IF(EXACT(D310,UPPER(D310)),1,0.01)/V310</f>
        <v>1</v>
      </c>
      <c r="U310" s="43">
        <v>0</v>
      </c>
      <c r="V310" s="43">
        <v>1</v>
      </c>
      <c r="W310" s="143">
        <f>IF(AND(Q310&lt;0,O310&gt;0),O310,0)</f>
        <v>0</v>
      </c>
      <c r="X310" s="143">
        <f>IF(AND(Q310&gt;0,O310&gt;0),O310,0)</f>
        <v>0</v>
      </c>
      <c r="Y310" s="194"/>
      <c r="Z310" s="176">
        <f>_xll.BDH(C310,$Z$7,$D$1,$D$1)</f>
        <v>52.84</v>
      </c>
      <c r="AA310" s="174">
        <f>IF(OR(F310="#N/A N/A",Z310="#N/A N/A"),0,  F310 - Z310)</f>
        <v>-1.1000000000000014</v>
      </c>
      <c r="AB310" s="162">
        <f>IF(OR(Z310=0,Z310="#N/A N/A"),0,AA310 / Z310*100)</f>
        <v>-2.0817562452687381</v>
      </c>
      <c r="AC310" s="161">
        <v>0</v>
      </c>
      <c r="AD310" s="163">
        <f>IF(D310 = C791,1,_xll.BDP(K310,$AD$7)*L310)</f>
        <v>9.6487999999999996</v>
      </c>
      <c r="AE310" s="186">
        <f>AA310*AC310*T310/AD310 / AF791</f>
        <v>0</v>
      </c>
      <c r="AF310" s="197"/>
      <c r="AG310" s="188"/>
      <c r="AH310" s="170"/>
    </row>
    <row r="311" spans="1:34" s="43" customFormat="1" x14ac:dyDescent="0.2">
      <c r="B311" s="48">
        <v>26989</v>
      </c>
      <c r="C311" s="140" t="s">
        <v>155</v>
      </c>
      <c r="D311" s="43" t="str">
        <f>_xll.BDP(C311,$D$7)</f>
        <v>NOK</v>
      </c>
      <c r="E311" s="43" t="s">
        <v>344</v>
      </c>
      <c r="F311" s="66">
        <f>_xll.BDP(C311,$F$7)</f>
        <v>60.2</v>
      </c>
      <c r="G311" s="66">
        <f>_xll.BDP(C311,$G$7)</f>
        <v>60</v>
      </c>
      <c r="H311" s="67">
        <f>IF(OR(G311="#N/A N/A",F311="#N/A N/A"),0,  G311 - F311)</f>
        <v>-0.20000000000000284</v>
      </c>
      <c r="I311" s="75">
        <f>IF(OR(F311=0,F311="#N/A N/A"),0,H311 / F311*100)</f>
        <v>-0.33222591362126713</v>
      </c>
      <c r="J311" s="25">
        <v>51000</v>
      </c>
      <c r="K311" s="48" t="str">
        <f>CONCATENATE(C791,D311, " Curncy")</f>
        <v>EURNOK Curncy</v>
      </c>
      <c r="L311" s="48">
        <f>IF(D311 = C791,1,_xll.BDP(K311,$L$7))</f>
        <v>1</v>
      </c>
      <c r="M311" s="68">
        <f>IF(D311 = C791,1,_xll.BDP(K311,$M$7)*L311)</f>
        <v>9.5917999999999992</v>
      </c>
      <c r="N311" s="69">
        <f>H311*J311*T311/M311</f>
        <v>-1063.4083279468032</v>
      </c>
      <c r="O311" s="78">
        <f>N311 / Y791</f>
        <v>-6.32070047617292E-6</v>
      </c>
      <c r="P311" s="69">
        <f>G311*J311*T311/M311</f>
        <v>319022.49838403641</v>
      </c>
      <c r="Q311" s="84">
        <f>P311 / Y791*100</f>
        <v>0.18962101428518491</v>
      </c>
      <c r="R311" s="81">
        <f>IF(Q311&lt;0,Q311,0)</f>
        <v>0</v>
      </c>
      <c r="S311" s="152">
        <f>IF(Q311&gt;0,Q311,0)</f>
        <v>0.18962101428518491</v>
      </c>
      <c r="T311" s="33">
        <f>IF(EXACT(D311,UPPER(D311)),1,0.01)/V311</f>
        <v>1</v>
      </c>
      <c r="U311" s="43">
        <v>0</v>
      </c>
      <c r="V311" s="43">
        <v>1</v>
      </c>
      <c r="W311" s="143">
        <f>IF(AND(Q311&lt;0,O311&gt;0),O311,0)</f>
        <v>0</v>
      </c>
      <c r="X311" s="143">
        <f>IF(AND(Q311&gt;0,O311&gt;0),O311,0)</f>
        <v>0</v>
      </c>
      <c r="Y311" s="194"/>
      <c r="Z311" s="176">
        <f>_xll.BDH(C311,$Z$7,$D$1,$D$1)</f>
        <v>60</v>
      </c>
      <c r="AA311" s="174">
        <f>IF(OR(F311="#N/A N/A",Z311="#N/A N/A"),0,  F311 - Z311)</f>
        <v>0.20000000000000284</v>
      </c>
      <c r="AB311" s="162">
        <f>IF(OR(Z311=0,Z311="#N/A N/A"),0,AA311 / Z311*100)</f>
        <v>0.33333333333333809</v>
      </c>
      <c r="AC311" s="161">
        <v>51000</v>
      </c>
      <c r="AD311" s="163">
        <f>IF(D311 = C791,1,_xll.BDP(K311,$AD$7)*L311)</f>
        <v>9.6487999999999996</v>
      </c>
      <c r="AE311" s="186">
        <f>AA311*AC311*T311/AD311 / AF791</f>
        <v>6.212977105459567E-6</v>
      </c>
      <c r="AF311" s="197"/>
      <c r="AG311" s="188"/>
      <c r="AH311" s="170"/>
    </row>
    <row r="312" spans="1:34" s="43" customFormat="1" x14ac:dyDescent="0.2">
      <c r="B312" s="48">
        <v>2836</v>
      </c>
      <c r="C312" s="140" t="s">
        <v>154</v>
      </c>
      <c r="D312" s="43" t="str">
        <f>_xll.BDP(C312,$D$7)</f>
        <v>NOK</v>
      </c>
      <c r="E312" s="43" t="s">
        <v>414</v>
      </c>
      <c r="F312" s="66">
        <f>_xll.BDP(C312,$F$7)</f>
        <v>25.87</v>
      </c>
      <c r="G312" s="66">
        <f>_xll.BDP(C312,$G$7)</f>
        <v>25.84</v>
      </c>
      <c r="H312" s="67">
        <f>IF(OR(G312="#N/A N/A",F312="#N/A N/A"),0,  G312 - F312)</f>
        <v>-3.0000000000001137E-2</v>
      </c>
      <c r="I312" s="75">
        <f>IF(OR(F312=0,F312="#N/A N/A"),0,H312 / F312*100)</f>
        <v>-0.11596443757248218</v>
      </c>
      <c r="J312" s="25">
        <v>-153000</v>
      </c>
      <c r="K312" s="48" t="str">
        <f>CONCATENATE(C791,D312, " Curncy")</f>
        <v>EURNOK Curncy</v>
      </c>
      <c r="L312" s="48">
        <f>IF(D312 = C791,1,_xll.BDP(K312,$L$7))</f>
        <v>1</v>
      </c>
      <c r="M312" s="68">
        <f>IF(D312 = C791,1,_xll.BDP(K312,$M$7)*L312)</f>
        <v>9.5917999999999992</v>
      </c>
      <c r="N312" s="69">
        <f>H312*J312*T312/M312</f>
        <v>478.5337475760727</v>
      </c>
      <c r="O312" s="78">
        <f>N312 / Y791</f>
        <v>2.844315214277881E-6</v>
      </c>
      <c r="P312" s="69">
        <f>G312*J312*T312/M312</f>
        <v>-412177.06791217503</v>
      </c>
      <c r="Q312" s="84">
        <f>P312 / Y791*100</f>
        <v>-0.24499035045645887</v>
      </c>
      <c r="R312" s="81">
        <f>IF(Q312&lt;0,Q312,0)</f>
        <v>-0.24499035045645887</v>
      </c>
      <c r="S312" s="152">
        <f>IF(Q312&gt;0,Q312,0)</f>
        <v>0</v>
      </c>
      <c r="T312" s="33">
        <f>IF(EXACT(D312,UPPER(D312)),1,0.01)/V312</f>
        <v>1</v>
      </c>
      <c r="U312" s="43">
        <v>0</v>
      </c>
      <c r="V312" s="43">
        <v>1</v>
      </c>
      <c r="W312" s="143">
        <f>IF(AND(Q312&lt;0,O312&gt;0),O312,0)</f>
        <v>2.844315214277881E-6</v>
      </c>
      <c r="X312" s="143">
        <f>IF(AND(Q312&gt;0,O312&gt;0),O312,0)</f>
        <v>0</v>
      </c>
      <c r="Y312" s="194"/>
      <c r="Z312" s="176">
        <f>_xll.BDH(C312,$Z$7,$D$1,$D$1)</f>
        <v>26.29</v>
      </c>
      <c r="AA312" s="174">
        <f>IF(OR(F312="#N/A N/A",Z312="#N/A N/A"),0,  F312 - Z312)</f>
        <v>-0.41999999999999815</v>
      </c>
      <c r="AB312" s="162">
        <f>IF(OR(Z312=0,Z312="#N/A N/A"),0,AA312 / Z312*100)</f>
        <v>-1.5975656143020089</v>
      </c>
      <c r="AC312" s="161">
        <v>-153000</v>
      </c>
      <c r="AD312" s="163">
        <f>IF(D312 = C791,1,_xll.BDP(K312,$AD$7)*L312)</f>
        <v>9.6487999999999996</v>
      </c>
      <c r="AE312" s="186">
        <f>AA312*AC312*T312/AD312 / AF791</f>
        <v>3.9141755764394538E-5</v>
      </c>
      <c r="AF312" s="197"/>
      <c r="AG312" s="188"/>
      <c r="AH312" s="170"/>
    </row>
    <row r="313" spans="1:34" s="43" customFormat="1" x14ac:dyDescent="0.2">
      <c r="B313" s="48">
        <v>2014</v>
      </c>
      <c r="C313" s="140" t="s">
        <v>153</v>
      </c>
      <c r="D313" s="43" t="str">
        <f>_xll.BDP(C313,$D$7)</f>
        <v>NOK</v>
      </c>
      <c r="E313" s="43" t="s">
        <v>413</v>
      </c>
      <c r="F313" s="66">
        <f>_xll.BDP(C313,$F$7)</f>
        <v>1.99</v>
      </c>
      <c r="G313" s="66">
        <f>_xll.BDP(C313,$G$7)</f>
        <v>2.0099999999999998</v>
      </c>
      <c r="H313" s="67">
        <f>IF(OR(G313="#N/A N/A",F313="#N/A N/A"),0,  G313 - F313)</f>
        <v>1.9999999999999796E-2</v>
      </c>
      <c r="I313" s="75">
        <f>IF(OR(F313=0,F313="#N/A N/A"),0,H313 / F313*100)</f>
        <v>1.0050251256281304</v>
      </c>
      <c r="J313" s="25">
        <v>-2162000</v>
      </c>
      <c r="K313" s="48" t="str">
        <f>CONCATENATE(C791,D313, " Curncy")</f>
        <v>EURNOK Curncy</v>
      </c>
      <c r="L313" s="48">
        <f>IF(D313 = C791,1,_xll.BDP(K313,$L$7))</f>
        <v>1</v>
      </c>
      <c r="M313" s="68">
        <f>IF(D313 = C791,1,_xll.BDP(K313,$M$7)*L313)</f>
        <v>9.5917999999999992</v>
      </c>
      <c r="N313" s="69">
        <f>H313*J313*T313/M313</f>
        <v>-4508.0172647469253</v>
      </c>
      <c r="O313" s="78">
        <f>N313 / Y791</f>
        <v>-2.6794812606834345E-5</v>
      </c>
      <c r="P313" s="69">
        <f>G313*J313*T313/M313</f>
        <v>-453055.73510707065</v>
      </c>
      <c r="Q313" s="84">
        <f>P313 / Y791*100</f>
        <v>-0.26928786669868793</v>
      </c>
      <c r="R313" s="81">
        <f>IF(Q313&lt;0,Q313,0)</f>
        <v>-0.26928786669868793</v>
      </c>
      <c r="S313" s="152">
        <f>IF(Q313&gt;0,Q313,0)</f>
        <v>0</v>
      </c>
      <c r="T313" s="33">
        <f>IF(EXACT(D313,UPPER(D313)),1,0.01)/V313</f>
        <v>1</v>
      </c>
      <c r="U313" s="43">
        <v>0</v>
      </c>
      <c r="V313" s="43">
        <v>1</v>
      </c>
      <c r="W313" s="143">
        <f>IF(AND(Q313&lt;0,O313&gt;0),O313,0)</f>
        <v>0</v>
      </c>
      <c r="X313" s="143">
        <f>IF(AND(Q313&gt;0,O313&gt;0),O313,0)</f>
        <v>0</v>
      </c>
      <c r="Y313" s="194"/>
      <c r="Z313" s="176">
        <f>_xll.BDH(C313,$Z$7,$D$1,$D$1)</f>
        <v>2.048</v>
      </c>
      <c r="AA313" s="174">
        <f>IF(OR(F313="#N/A N/A",Z313="#N/A N/A"),0,  F313 - Z313)</f>
        <v>-5.8000000000000052E-2</v>
      </c>
      <c r="AB313" s="162">
        <f>IF(OR(Z313=0,Z313="#N/A N/A"),0,AA313 / Z313*100)</f>
        <v>-2.8320312500000022</v>
      </c>
      <c r="AC313" s="161">
        <v>-2162000</v>
      </c>
      <c r="AD313" s="163">
        <f>IF(D313 = C791,1,_xll.BDP(K313,$AD$7)*L313)</f>
        <v>9.6487999999999996</v>
      </c>
      <c r="AE313" s="186">
        <f>AA313*AC313*T313/AD313 / AF791</f>
        <v>7.638063501139191E-5</v>
      </c>
      <c r="AF313" s="197"/>
      <c r="AG313" s="188"/>
      <c r="AH313" s="170"/>
    </row>
    <row r="314" spans="1:34" s="43" customFormat="1" ht="12" customHeight="1" x14ac:dyDescent="0.2">
      <c r="B314" s="48">
        <v>92</v>
      </c>
      <c r="C314" s="140" t="s">
        <v>831</v>
      </c>
      <c r="D314" s="43" t="str">
        <f>_xll.BDP(C314,$D$7)</f>
        <v>NOK</v>
      </c>
      <c r="E314" s="43" t="s">
        <v>864</v>
      </c>
      <c r="F314" s="66">
        <f>_xll.BDP(C314,$F$7)</f>
        <v>178.9</v>
      </c>
      <c r="G314" s="66">
        <f>_xll.BDP(C314,$G$7)</f>
        <v>176.95</v>
      </c>
      <c r="H314" s="67">
        <f>IF(OR(G314="#N/A N/A",F314="#N/A N/A"),0,  G314 - F314)</f>
        <v>-1.9500000000000171</v>
      </c>
      <c r="I314" s="75">
        <f>IF(OR(F314=0,F314="#N/A N/A"),0,H314 / F314*100)</f>
        <v>-1.0899944102850849</v>
      </c>
      <c r="J314" s="25">
        <v>0</v>
      </c>
      <c r="K314" s="48" t="str">
        <f>CONCATENATE(C791,D314, " Curncy")</f>
        <v>EURNOK Curncy</v>
      </c>
      <c r="L314" s="48">
        <f>IF(D314 = C791,1,_xll.BDP(K314,$L$7))</f>
        <v>1</v>
      </c>
      <c r="M314" s="68">
        <f>IF(D314 = C791,1,_xll.BDP(K314,$M$7)*L314)</f>
        <v>9.5917999999999992</v>
      </c>
      <c r="N314" s="69">
        <f>H314*J314*T314/M314</f>
        <v>0</v>
      </c>
      <c r="O314" s="78">
        <f>N314 / Y791</f>
        <v>0</v>
      </c>
      <c r="P314" s="69">
        <f>G314*J314*T314/M314</f>
        <v>0</v>
      </c>
      <c r="Q314" s="84">
        <f>P314 / Y791*100</f>
        <v>0</v>
      </c>
      <c r="R314" s="81">
        <f>IF(Q314&lt;0,Q314,0)</f>
        <v>0</v>
      </c>
      <c r="S314" s="152">
        <f>IF(Q314&gt;0,Q314,0)</f>
        <v>0</v>
      </c>
      <c r="T314" s="33">
        <f>IF(EXACT(D314,UPPER(D314)),1,0.01)/V314</f>
        <v>1</v>
      </c>
      <c r="U314" s="43">
        <v>0</v>
      </c>
      <c r="V314" s="43">
        <v>1</v>
      </c>
      <c r="W314" s="143">
        <f>IF(AND(Q314&lt;0,O314&gt;0),O314,0)</f>
        <v>0</v>
      </c>
      <c r="X314" s="143">
        <f>IF(AND(Q314&gt;0,O314&gt;0),O314,0)</f>
        <v>0</v>
      </c>
      <c r="Y314" s="194"/>
      <c r="Z314" s="176">
        <f>_xll.BDH(C314,$Z$7,$D$1,$D$1)</f>
        <v>182.1</v>
      </c>
      <c r="AA314" s="174">
        <f>IF(OR(F314="#N/A N/A",Z314="#N/A N/A"),0,  F314 - Z314)</f>
        <v>-3.1999999999999886</v>
      </c>
      <c r="AB314" s="162">
        <f>IF(OR(Z314=0,Z314="#N/A N/A"),0,AA314 / Z314*100)</f>
        <v>-1.7572762218561169</v>
      </c>
      <c r="AC314" s="161">
        <v>0</v>
      </c>
      <c r="AD314" s="163">
        <f>IF(D314 = C791,1,_xll.BDP(K314,$AD$7)*L314)</f>
        <v>9.6487999999999996</v>
      </c>
      <c r="AE314" s="186">
        <f>AA314*AC314*T314/AD314 / AF791</f>
        <v>0</v>
      </c>
      <c r="AF314" s="197"/>
      <c r="AG314" s="188"/>
      <c r="AH314" s="170"/>
    </row>
    <row r="315" spans="1:34" s="43" customFormat="1" ht="12" customHeight="1" x14ac:dyDescent="0.2">
      <c r="B315" s="48">
        <v>3052</v>
      </c>
      <c r="C315" s="140" t="s">
        <v>832</v>
      </c>
      <c r="D315" s="43" t="str">
        <f>_xll.BDP(C315,$D$7)</f>
        <v>NOK</v>
      </c>
      <c r="E315" s="43" t="s">
        <v>865</v>
      </c>
      <c r="F315" s="66">
        <f>_xll.BDP(C315,$F$7)</f>
        <v>67.599999999999994</v>
      </c>
      <c r="G315" s="66">
        <f>_xll.BDP(C315,$G$7)</f>
        <v>68.540000000000006</v>
      </c>
      <c r="H315" s="67">
        <f>IF(OR(G315="#N/A N/A",F315="#N/A N/A"),0,  G315 - F315)</f>
        <v>0.94000000000001194</v>
      </c>
      <c r="I315" s="75">
        <f>IF(OR(F315=0,F315="#N/A N/A"),0,H315 / F315*100)</f>
        <v>1.390532544378716</v>
      </c>
      <c r="J315" s="25">
        <v>0</v>
      </c>
      <c r="K315" s="48" t="str">
        <f>CONCATENATE(C791,D315, " Curncy")</f>
        <v>EURNOK Curncy</v>
      </c>
      <c r="L315" s="48">
        <f>IF(D315 = C791,1,_xll.BDP(K315,$L$7))</f>
        <v>1</v>
      </c>
      <c r="M315" s="68">
        <f>IF(D315 = C791,1,_xll.BDP(K315,$M$7)*L315)</f>
        <v>9.5917999999999992</v>
      </c>
      <c r="N315" s="69">
        <f>H315*J315*T315/M315</f>
        <v>0</v>
      </c>
      <c r="O315" s="78">
        <f>N315 / Y791</f>
        <v>0</v>
      </c>
      <c r="P315" s="69">
        <f>G315*J315*T315/M315</f>
        <v>0</v>
      </c>
      <c r="Q315" s="84">
        <f>P315 / Y791*100</f>
        <v>0</v>
      </c>
      <c r="R315" s="81">
        <f>IF(Q315&lt;0,Q315,0)</f>
        <v>0</v>
      </c>
      <c r="S315" s="152">
        <f>IF(Q315&gt;0,Q315,0)</f>
        <v>0</v>
      </c>
      <c r="T315" s="33">
        <f>IF(EXACT(D315,UPPER(D315)),1,0.01)/V315</f>
        <v>1</v>
      </c>
      <c r="U315" s="43">
        <v>0</v>
      </c>
      <c r="V315" s="43">
        <v>1</v>
      </c>
      <c r="W315" s="143">
        <f>IF(AND(Q315&lt;0,O315&gt;0),O315,0)</f>
        <v>0</v>
      </c>
      <c r="X315" s="143">
        <f>IF(AND(Q315&gt;0,O315&gt;0),O315,0)</f>
        <v>0</v>
      </c>
      <c r="Y315" s="194"/>
      <c r="Z315" s="176">
        <f>_xll.BDH(C315,$Z$7,$D$1,$D$1)</f>
        <v>68.099999999999994</v>
      </c>
      <c r="AA315" s="174">
        <f>IF(OR(F315="#N/A N/A",Z315="#N/A N/A"),0,  F315 - Z315)</f>
        <v>-0.5</v>
      </c>
      <c r="AB315" s="162">
        <f>IF(OR(Z315=0,Z315="#N/A N/A"),0,AA315 / Z315*100)</f>
        <v>-0.73421439060205584</v>
      </c>
      <c r="AC315" s="161">
        <v>0</v>
      </c>
      <c r="AD315" s="163">
        <f>IF(D315 = C791,1,_xll.BDP(K315,$AD$7)*L315)</f>
        <v>9.6487999999999996</v>
      </c>
      <c r="AE315" s="186">
        <f>AA315*AC315*T315/AD315 / AF791</f>
        <v>0</v>
      </c>
      <c r="AF315" s="197"/>
      <c r="AG315" s="188"/>
      <c r="AH315" s="170"/>
    </row>
    <row r="316" spans="1:34" s="43" customFormat="1" ht="12" customHeight="1" x14ac:dyDescent="0.2">
      <c r="B316" s="48">
        <v>6477</v>
      </c>
      <c r="C316" s="140" t="s">
        <v>833</v>
      </c>
      <c r="D316" s="43" t="str">
        <f>_xll.BDP(C316,$D$7)</f>
        <v>NOK</v>
      </c>
      <c r="E316" s="43" t="s">
        <v>866</v>
      </c>
      <c r="F316" s="66">
        <f>_xll.BDP(C316,$F$7)</f>
        <v>117.4</v>
      </c>
      <c r="G316" s="66">
        <f>_xll.BDP(C316,$G$7)</f>
        <v>116.1</v>
      </c>
      <c r="H316" s="67">
        <f>IF(OR(G316="#N/A N/A",F316="#N/A N/A"),0,  G316 - F316)</f>
        <v>-1.3000000000000114</v>
      </c>
      <c r="I316" s="75">
        <f>IF(OR(F316=0,F316="#N/A N/A"),0,H316 / F316*100)</f>
        <v>-1.1073253833049501</v>
      </c>
      <c r="J316" s="25">
        <v>0</v>
      </c>
      <c r="K316" s="48" t="str">
        <f>CONCATENATE(C791,D316, " Curncy")</f>
        <v>EURNOK Curncy</v>
      </c>
      <c r="L316" s="48">
        <f>IF(D316 = C791,1,_xll.BDP(K316,$L$7))</f>
        <v>1</v>
      </c>
      <c r="M316" s="68">
        <f>IF(D316 = C791,1,_xll.BDP(K316,$M$7)*L316)</f>
        <v>9.5917999999999992</v>
      </c>
      <c r="N316" s="69">
        <f>H316*J316*T316/M316</f>
        <v>0</v>
      </c>
      <c r="O316" s="78">
        <f>N316 / Y791</f>
        <v>0</v>
      </c>
      <c r="P316" s="69">
        <f>G316*J316*T316/M316</f>
        <v>0</v>
      </c>
      <c r="Q316" s="84">
        <f>P316 / Y791*100</f>
        <v>0</v>
      </c>
      <c r="R316" s="81">
        <f>IF(Q316&lt;0,Q316,0)</f>
        <v>0</v>
      </c>
      <c r="S316" s="152">
        <f>IF(Q316&gt;0,Q316,0)</f>
        <v>0</v>
      </c>
      <c r="T316" s="33">
        <f>IF(EXACT(D316,UPPER(D316)),1,0.01)/V316</f>
        <v>1</v>
      </c>
      <c r="U316" s="43">
        <v>0</v>
      </c>
      <c r="V316" s="43">
        <v>1</v>
      </c>
      <c r="W316" s="143">
        <f>IF(AND(Q316&lt;0,O316&gt;0),O316,0)</f>
        <v>0</v>
      </c>
      <c r="X316" s="143">
        <f>IF(AND(Q316&gt;0,O316&gt;0),O316,0)</f>
        <v>0</v>
      </c>
      <c r="Y316" s="194"/>
      <c r="Z316" s="176">
        <f>_xll.BDH(C316,$Z$7,$D$1,$D$1)</f>
        <v>120.4</v>
      </c>
      <c r="AA316" s="174">
        <f>IF(OR(F316="#N/A N/A",Z316="#N/A N/A"),0,  F316 - Z316)</f>
        <v>-3</v>
      </c>
      <c r="AB316" s="162">
        <f>IF(OR(Z316=0,Z316="#N/A N/A"),0,AA316 / Z316*100)</f>
        <v>-2.4916943521594686</v>
      </c>
      <c r="AC316" s="161">
        <v>0</v>
      </c>
      <c r="AD316" s="163">
        <f>IF(D316 = C791,1,_xll.BDP(K316,$AD$7)*L316)</f>
        <v>9.6487999999999996</v>
      </c>
      <c r="AE316" s="186">
        <f>AA316*AC316*T316/AD316 / AF791</f>
        <v>0</v>
      </c>
      <c r="AF316" s="197"/>
      <c r="AG316" s="188"/>
      <c r="AH316" s="170"/>
    </row>
    <row r="317" spans="1:34" s="43" customFormat="1" ht="12" customHeight="1" x14ac:dyDescent="0.2">
      <c r="B317" s="48">
        <v>522</v>
      </c>
      <c r="C317" s="140" t="s">
        <v>834</v>
      </c>
      <c r="D317" s="43" t="str">
        <f>_xll.BDP(C317,$D$7)</f>
        <v>NOK</v>
      </c>
      <c r="E317" s="43" t="s">
        <v>867</v>
      </c>
      <c r="F317" s="66">
        <f>_xll.BDP(C317,$F$7)</f>
        <v>178.6</v>
      </c>
      <c r="G317" s="66">
        <f>_xll.BDP(C317,$G$7)</f>
        <v>180.3</v>
      </c>
      <c r="H317" s="67">
        <f>IF(OR(G317="#N/A N/A",F317="#N/A N/A"),0,  G317 - F317)</f>
        <v>1.7000000000000171</v>
      </c>
      <c r="I317" s="75">
        <f>IF(OR(F317=0,F317="#N/A N/A"),0,H317 / F317*100)</f>
        <v>0.95184770436731081</v>
      </c>
      <c r="J317" s="25">
        <v>0</v>
      </c>
      <c r="K317" s="48" t="str">
        <f>CONCATENATE(C791,D317, " Curncy")</f>
        <v>EURNOK Curncy</v>
      </c>
      <c r="L317" s="48">
        <f>IF(D317 = C791,1,_xll.BDP(K317,$L$7))</f>
        <v>1</v>
      </c>
      <c r="M317" s="68">
        <f>IF(D317 = C791,1,_xll.BDP(K317,$M$7)*L317)</f>
        <v>9.5917999999999992</v>
      </c>
      <c r="N317" s="69">
        <f>H317*J317*T317/M317</f>
        <v>0</v>
      </c>
      <c r="O317" s="78">
        <f>N317 / Y791</f>
        <v>0</v>
      </c>
      <c r="P317" s="69">
        <f>G317*J317*T317/M317</f>
        <v>0</v>
      </c>
      <c r="Q317" s="84">
        <f>P317 / Y791*100</f>
        <v>0</v>
      </c>
      <c r="R317" s="81">
        <f>IF(Q317&lt;0,Q317,0)</f>
        <v>0</v>
      </c>
      <c r="S317" s="152">
        <f>IF(Q317&gt;0,Q317,0)</f>
        <v>0</v>
      </c>
      <c r="T317" s="33">
        <f>IF(EXACT(D317,UPPER(D317)),1,0.01)/V317</f>
        <v>1</v>
      </c>
      <c r="U317" s="43">
        <v>0</v>
      </c>
      <c r="V317" s="43">
        <v>1</v>
      </c>
      <c r="W317" s="143">
        <f>IF(AND(Q317&lt;0,O317&gt;0),O317,0)</f>
        <v>0</v>
      </c>
      <c r="X317" s="143">
        <f>IF(AND(Q317&gt;0,O317&gt;0),O317,0)</f>
        <v>0</v>
      </c>
      <c r="Y317" s="194"/>
      <c r="Z317" s="176">
        <f>_xll.BDH(C317,$Z$7,$D$1,$D$1)</f>
        <v>180.7</v>
      </c>
      <c r="AA317" s="174">
        <f>IF(OR(F317="#N/A N/A",Z317="#N/A N/A"),0,  F317 - Z317)</f>
        <v>-2.0999999999999943</v>
      </c>
      <c r="AB317" s="162">
        <f>IF(OR(Z317=0,Z317="#N/A N/A"),0,AA317 / Z317*100)</f>
        <v>-1.1621472053126698</v>
      </c>
      <c r="AC317" s="161">
        <v>0</v>
      </c>
      <c r="AD317" s="163">
        <f>IF(D317 = C791,1,_xll.BDP(K317,$AD$7)*L317)</f>
        <v>9.6487999999999996</v>
      </c>
      <c r="AE317" s="186">
        <f>AA317*AC317*T317/AD317 / AF791</f>
        <v>0</v>
      </c>
      <c r="AF317" s="197"/>
      <c r="AG317" s="188"/>
      <c r="AH317" s="170"/>
    </row>
    <row r="318" spans="1:34" s="43" customFormat="1" ht="12" customHeight="1" x14ac:dyDescent="0.2">
      <c r="B318" s="48">
        <v>100</v>
      </c>
      <c r="C318" s="140" t="s">
        <v>835</v>
      </c>
      <c r="D318" s="43" t="str">
        <f>_xll.BDP(C318,$D$7)</f>
        <v>NOK</v>
      </c>
      <c r="E318" s="43" t="s">
        <v>868</v>
      </c>
      <c r="F318" s="66">
        <f>_xll.BDP(C318,$F$7)</f>
        <v>346.8</v>
      </c>
      <c r="G318" s="66">
        <f>_xll.BDP(C318,$G$7)</f>
        <v>344.3</v>
      </c>
      <c r="H318" s="67">
        <f>IF(OR(G318="#N/A N/A",F318="#N/A N/A"),0,  G318 - F318)</f>
        <v>-2.5</v>
      </c>
      <c r="I318" s="75">
        <f>IF(OR(F318=0,F318="#N/A N/A"),0,H318 / F318*100)</f>
        <v>-0.72087658592848902</v>
      </c>
      <c r="J318" s="25">
        <v>0</v>
      </c>
      <c r="K318" s="48" t="str">
        <f>CONCATENATE(C791,D318, " Curncy")</f>
        <v>EURNOK Curncy</v>
      </c>
      <c r="L318" s="48">
        <f>IF(D318 = C791,1,_xll.BDP(K318,$L$7))</f>
        <v>1</v>
      </c>
      <c r="M318" s="68">
        <f>IF(D318 = C791,1,_xll.BDP(K318,$M$7)*L318)</f>
        <v>9.5917999999999992</v>
      </c>
      <c r="N318" s="69">
        <f>H318*J318*T318/M318</f>
        <v>0</v>
      </c>
      <c r="O318" s="78">
        <f>N318 / Y791</f>
        <v>0</v>
      </c>
      <c r="P318" s="69">
        <f>G318*J318*T318/M318</f>
        <v>0</v>
      </c>
      <c r="Q318" s="84">
        <f>P318 / Y791*100</f>
        <v>0</v>
      </c>
      <c r="R318" s="81">
        <f>IF(Q318&lt;0,Q318,0)</f>
        <v>0</v>
      </c>
      <c r="S318" s="152">
        <f>IF(Q318&gt;0,Q318,0)</f>
        <v>0</v>
      </c>
      <c r="T318" s="33">
        <f>IF(EXACT(D318,UPPER(D318)),1,0.01)/V318</f>
        <v>1</v>
      </c>
      <c r="U318" s="43">
        <v>0</v>
      </c>
      <c r="V318" s="43">
        <v>1</v>
      </c>
      <c r="W318" s="143">
        <f>IF(AND(Q318&lt;0,O318&gt;0),O318,0)</f>
        <v>0</v>
      </c>
      <c r="X318" s="143">
        <f>IF(AND(Q318&gt;0,O318&gt;0),O318,0)</f>
        <v>0</v>
      </c>
      <c r="Y318" s="194"/>
      <c r="Z318" s="176">
        <f>_xll.BDH(C318,$Z$7,$D$1,$D$1)</f>
        <v>348.4</v>
      </c>
      <c r="AA318" s="174">
        <f>IF(OR(F318="#N/A N/A",Z318="#N/A N/A"),0,  F318 - Z318)</f>
        <v>-1.5999999999999659</v>
      </c>
      <c r="AB318" s="162">
        <f>IF(OR(Z318=0,Z318="#N/A N/A"),0,AA318 / Z318*100)</f>
        <v>-0.4592422502870166</v>
      </c>
      <c r="AC318" s="161">
        <v>0</v>
      </c>
      <c r="AD318" s="163">
        <f>IF(D318 = C791,1,_xll.BDP(K318,$AD$7)*L318)</f>
        <v>9.6487999999999996</v>
      </c>
      <c r="AE318" s="186">
        <f>AA318*AC318*T318/AD318 / AF791</f>
        <v>0</v>
      </c>
      <c r="AF318" s="197"/>
      <c r="AG318" s="188"/>
      <c r="AH318" s="170"/>
    </row>
    <row r="319" spans="1:34" s="43" customFormat="1" x14ac:dyDescent="0.2">
      <c r="A319" s="45" t="s">
        <v>312</v>
      </c>
      <c r="B319" s="61"/>
      <c r="C319" s="220"/>
      <c r="D319" s="45"/>
      <c r="E319" s="47" t="s">
        <v>152</v>
      </c>
      <c r="F319" s="70"/>
      <c r="G319" s="70"/>
      <c r="H319" s="71"/>
      <c r="I319" s="76"/>
      <c r="J319" s="40"/>
      <c r="K319" s="49"/>
      <c r="L319" s="49"/>
      <c r="M319" s="72"/>
      <c r="N319" s="73">
        <f xml:space="preserve"> SUM(N305:N318)</f>
        <v>26225.525970099727</v>
      </c>
      <c r="O319" s="79">
        <f xml:space="preserve"> SUM(O305:O318)</f>
        <v>1.5587962791973443E-4</v>
      </c>
      <c r="P319" s="73">
        <f xml:space="preserve"> SUM(P305:P318)</f>
        <v>9676187.9939114675</v>
      </c>
      <c r="Q319" s="85">
        <f xml:space="preserve"> SUM(Q305:Q318)</f>
        <v>5.7513454101625614</v>
      </c>
      <c r="R319" s="82">
        <f xml:space="preserve"> SUM(R305:R318)</f>
        <v>-0.51427821715514677</v>
      </c>
      <c r="S319" s="153">
        <f xml:space="preserve"> SUM(S305:S318)</f>
        <v>6.2656236273177086</v>
      </c>
      <c r="T319" s="38"/>
      <c r="U319" s="45"/>
      <c r="V319" s="45"/>
      <c r="W319" s="144">
        <f xml:space="preserve"> SUM(W305:W318)</f>
        <v>2.844315214277881E-6</v>
      </c>
      <c r="X319" s="144">
        <f xml:space="preserve"> SUM(X305:X318)</f>
        <v>2.466312538741947E-4</v>
      </c>
      <c r="Y319" s="207"/>
      <c r="Z319" s="165"/>
      <c r="AA319" s="175"/>
      <c r="AB319" s="164"/>
      <c r="AC319" s="165"/>
      <c r="AD319" s="171"/>
      <c r="AE319" s="187">
        <f xml:space="preserve"> SUM(AE305:AE318)</f>
        <v>4.8306262464188897E-4</v>
      </c>
      <c r="AF319" s="197"/>
      <c r="AG319" s="188"/>
      <c r="AH319" s="170"/>
    </row>
    <row r="320" spans="1:34" s="43" customFormat="1" ht="12" customHeight="1" x14ac:dyDescent="0.2">
      <c r="A320" s="19"/>
      <c r="B320" s="51"/>
      <c r="C320" s="223"/>
      <c r="D320" s="19"/>
      <c r="E320" s="19"/>
      <c r="F320" s="227"/>
      <c r="G320" s="227"/>
      <c r="H320" s="228"/>
      <c r="I320" s="229"/>
      <c r="J320" s="28"/>
      <c r="K320" s="51"/>
      <c r="L320" s="51"/>
      <c r="M320" s="230"/>
      <c r="N320" s="239"/>
      <c r="O320" s="158"/>
      <c r="P320" s="239"/>
      <c r="Q320" s="271"/>
      <c r="R320" s="240"/>
      <c r="S320" s="152"/>
      <c r="T320" s="36"/>
      <c r="U320" s="19"/>
      <c r="V320" s="19"/>
      <c r="W320" s="241"/>
      <c r="X320" s="241"/>
      <c r="Y320" s="234"/>
      <c r="Z320" s="235"/>
      <c r="AA320" s="235"/>
      <c r="AB320" s="236"/>
      <c r="AC320" s="235"/>
      <c r="AD320" s="237"/>
      <c r="AE320" s="186"/>
      <c r="AF320" s="197"/>
      <c r="AG320" s="188"/>
      <c r="AH320" s="170"/>
    </row>
    <row r="321" spans="1:34" s="43" customFormat="1" ht="12" customHeight="1" x14ac:dyDescent="0.2">
      <c r="A321" s="19"/>
      <c r="B321" s="51">
        <v>2690</v>
      </c>
      <c r="C321" s="223" t="s">
        <v>705</v>
      </c>
      <c r="D321" s="19" t="str">
        <f>_xll.BDP(C321,$D$7)</f>
        <v>EUR</v>
      </c>
      <c r="E321" s="19" t="s">
        <v>725</v>
      </c>
      <c r="F321" s="227">
        <f>_xll.BDP(C321,$F$7)</f>
        <v>0.29099999999999998</v>
      </c>
      <c r="G321" s="227">
        <f>_xll.BDP(C321,$G$7)</f>
        <v>0.2908</v>
      </c>
      <c r="H321" s="228">
        <f>IF(OR(G321="#N/A N/A",F321="#N/A N/A"),0,  G321 - F321)</f>
        <v>-1.9999999999997797E-4</v>
      </c>
      <c r="I321" s="229">
        <f>IF(OR(F321=0,F321="#N/A N/A"),0,H321 / F321*100)</f>
        <v>-6.8728522336762202E-2</v>
      </c>
      <c r="J321" s="28">
        <v>0</v>
      </c>
      <c r="K321" s="51" t="str">
        <f>CONCATENATE(C791,D321, " Curncy")</f>
        <v>EUREUR Curncy</v>
      </c>
      <c r="L321" s="51">
        <f>IF(D321 = C791,1,_xll.BDP(K321,$L$7))</f>
        <v>1</v>
      </c>
      <c r="M321" s="230">
        <f>IF(D321 = C791,1,_xll.BDP(K321,$M$7)*L321)</f>
        <v>1</v>
      </c>
      <c r="N321" s="239">
        <f>H321*J321*T321/M321</f>
        <v>0</v>
      </c>
      <c r="O321" s="158">
        <f>N321 / Y791</f>
        <v>0</v>
      </c>
      <c r="P321" s="239">
        <f>G321*J321*T321/M321</f>
        <v>0</v>
      </c>
      <c r="Q321" s="271">
        <f>P321 / Y791*100</f>
        <v>0</v>
      </c>
      <c r="R321" s="240">
        <f>IF(Q321&lt;0,Q321,0)</f>
        <v>0</v>
      </c>
      <c r="S321" s="152">
        <f>IF(Q321&gt;0,Q321,0)</f>
        <v>0</v>
      </c>
      <c r="T321" s="36">
        <f>IF(EXACT(D321,UPPER(D321)),1,0.01)/V321</f>
        <v>1</v>
      </c>
      <c r="U321" s="19">
        <v>0</v>
      </c>
      <c r="V321" s="19">
        <v>1</v>
      </c>
      <c r="W321" s="241">
        <f>IF(AND(Q321&lt;0,O321&gt;0),O321,0)</f>
        <v>0</v>
      </c>
      <c r="X321" s="241">
        <f>IF(AND(Q321&gt;0,O321&gt;0),O321,0)</f>
        <v>0</v>
      </c>
      <c r="Y321" s="234"/>
      <c r="Z321" s="235">
        <f>_xll.BDH(C321,$Z$7,$D$1,$D$1)</f>
        <v>0.2954</v>
      </c>
      <c r="AA321" s="235">
        <f>IF(OR(F321="#N/A N/A",Z321="#N/A N/A"),0,  F321 - Z321)</f>
        <v>-4.400000000000015E-3</v>
      </c>
      <c r="AB321" s="236">
        <f>IF(OR(Z321=0,Z321="#N/A N/A"),0,AA321 / Z321*100)</f>
        <v>-1.4895057549086037</v>
      </c>
      <c r="AC321" s="235">
        <v>0</v>
      </c>
      <c r="AD321" s="237">
        <f>IF(D321 = C791,1,_xll.BDP(K321,$AD$7)*L321)</f>
        <v>1</v>
      </c>
      <c r="AE321" s="186">
        <f>AA321*AC321*T321/AD321 / AF791</f>
        <v>0</v>
      </c>
      <c r="AF321" s="197"/>
      <c r="AG321" s="188"/>
      <c r="AH321" s="170"/>
    </row>
    <row r="322" spans="1:34" s="43" customFormat="1" ht="12" customHeight="1" x14ac:dyDescent="0.2">
      <c r="A322" s="19"/>
      <c r="B322" s="51">
        <v>6396</v>
      </c>
      <c r="C322" s="223" t="s">
        <v>710</v>
      </c>
      <c r="D322" s="19" t="str">
        <f>_xll.BDP(C322,$D$7)</f>
        <v>EUR</v>
      </c>
      <c r="E322" s="19" t="s">
        <v>730</v>
      </c>
      <c r="F322" s="227">
        <f>_xll.BDP(C322,$F$7)</f>
        <v>2.8330000000000002</v>
      </c>
      <c r="G322" s="227">
        <f>_xll.BDP(C322,$G$7)</f>
        <v>2.927</v>
      </c>
      <c r="H322" s="228">
        <f>IF(OR(G322="#N/A N/A",F322="#N/A N/A"),0,  G322 - F322)</f>
        <v>9.3999999999999861E-2</v>
      </c>
      <c r="I322" s="229">
        <f>IF(OR(F322=0,F322="#N/A N/A"),0,H322 / F322*100)</f>
        <v>3.3180374161666029</v>
      </c>
      <c r="J322" s="28">
        <v>0</v>
      </c>
      <c r="K322" s="51" t="str">
        <f>CONCATENATE(C791,D322, " Curncy")</f>
        <v>EUREUR Curncy</v>
      </c>
      <c r="L322" s="51">
        <f>IF(D322 = C791,1,_xll.BDP(K322,$L$7))</f>
        <v>1</v>
      </c>
      <c r="M322" s="230">
        <f>IF(D322 = C791,1,_xll.BDP(K322,$M$7)*L322)</f>
        <v>1</v>
      </c>
      <c r="N322" s="239">
        <f>H322*J322*T322/M322</f>
        <v>0</v>
      </c>
      <c r="O322" s="158">
        <f>N322 / Y791</f>
        <v>0</v>
      </c>
      <c r="P322" s="239">
        <f>G322*J322*T322/M322</f>
        <v>0</v>
      </c>
      <c r="Q322" s="271">
        <f>P322 / Y791*100</f>
        <v>0</v>
      </c>
      <c r="R322" s="240">
        <f>IF(Q322&lt;0,Q322,0)</f>
        <v>0</v>
      </c>
      <c r="S322" s="152">
        <f>IF(Q322&gt;0,Q322,0)</f>
        <v>0</v>
      </c>
      <c r="T322" s="36">
        <f>IF(EXACT(D322,UPPER(D322)),1,0.01)/V322</f>
        <v>1</v>
      </c>
      <c r="U322" s="19">
        <v>0</v>
      </c>
      <c r="V322" s="19">
        <v>1</v>
      </c>
      <c r="W322" s="241">
        <f>IF(AND(Q322&lt;0,O322&gt;0),O322,0)</f>
        <v>0</v>
      </c>
      <c r="X322" s="241">
        <f>IF(AND(Q322&gt;0,O322&gt;0),O322,0)</f>
        <v>0</v>
      </c>
      <c r="Y322" s="234"/>
      <c r="Z322" s="235">
        <f>_xll.BDH(C322,$Z$7,$D$1,$D$1)</f>
        <v>2.81</v>
      </c>
      <c r="AA322" s="235">
        <f>IF(OR(F322="#N/A N/A",Z322="#N/A N/A"),0,  F322 - Z322)</f>
        <v>2.3000000000000131E-2</v>
      </c>
      <c r="AB322" s="236">
        <f>IF(OR(Z322=0,Z322="#N/A N/A"),0,AA322 / Z322*100)</f>
        <v>0.81850533807829651</v>
      </c>
      <c r="AC322" s="235">
        <v>0</v>
      </c>
      <c r="AD322" s="237">
        <f>IF(D322 = C791,1,_xll.BDP(K322,$AD$7)*L322)</f>
        <v>1</v>
      </c>
      <c r="AE322" s="186">
        <f>AA322*AC322*T322/AD322 / AF791</f>
        <v>0</v>
      </c>
      <c r="AF322" s="197"/>
      <c r="AG322" s="188"/>
      <c r="AH322" s="170"/>
    </row>
    <row r="323" spans="1:34" s="43" customFormat="1" ht="12" customHeight="1" x14ac:dyDescent="0.2">
      <c r="A323" s="252" t="s">
        <v>723</v>
      </c>
      <c r="B323" s="253"/>
      <c r="C323" s="254"/>
      <c r="D323" s="252"/>
      <c r="E323" s="255" t="s">
        <v>724</v>
      </c>
      <c r="F323" s="256"/>
      <c r="G323" s="256"/>
      <c r="H323" s="257"/>
      <c r="I323" s="258"/>
      <c r="J323" s="259"/>
      <c r="K323" s="253"/>
      <c r="L323" s="253"/>
      <c r="M323" s="260"/>
      <c r="N323" s="267">
        <f xml:space="preserve"> SUM(N320:N322)</f>
        <v>0</v>
      </c>
      <c r="O323" s="261">
        <f xml:space="preserve"> SUM(O320:O322)</f>
        <v>0</v>
      </c>
      <c r="P323" s="267">
        <f xml:space="preserve"> SUM(P320:P322)</f>
        <v>0</v>
      </c>
      <c r="Q323" s="272">
        <f xml:space="preserve"> SUM(Q320:Q322)</f>
        <v>0</v>
      </c>
      <c r="R323" s="269">
        <f xml:space="preserve"> SUM(R320:R322)</f>
        <v>0</v>
      </c>
      <c r="S323" s="153">
        <f xml:space="preserve"> SUM(S320:S322)</f>
        <v>0</v>
      </c>
      <c r="T323" s="262"/>
      <c r="U323" s="252"/>
      <c r="V323" s="252"/>
      <c r="W323" s="273">
        <f xml:space="preserve"> SUM(W320:W322)</f>
        <v>0</v>
      </c>
      <c r="X323" s="273">
        <f xml:space="preserve"> SUM(X320:X322)</f>
        <v>0</v>
      </c>
      <c r="Y323" s="263"/>
      <c r="Z323" s="264"/>
      <c r="AA323" s="264"/>
      <c r="AB323" s="265"/>
      <c r="AC323" s="264"/>
      <c r="AD323" s="266"/>
      <c r="AE323" s="270">
        <f xml:space="preserve"> SUM(AE320:AE322)</f>
        <v>0</v>
      </c>
      <c r="AF323" s="208"/>
      <c r="AG323" s="188"/>
      <c r="AH323" s="170"/>
    </row>
    <row r="324" spans="1:34" s="43" customFormat="1" ht="12" customHeight="1" x14ac:dyDescent="0.2">
      <c r="A324" s="19"/>
      <c r="B324" s="51"/>
      <c r="C324" s="223"/>
      <c r="D324" s="19"/>
      <c r="E324" s="19"/>
      <c r="F324" s="227"/>
      <c r="G324" s="227"/>
      <c r="H324" s="228"/>
      <c r="I324" s="229"/>
      <c r="J324" s="28"/>
      <c r="K324" s="51"/>
      <c r="L324" s="51"/>
      <c r="M324" s="230"/>
      <c r="N324" s="239"/>
      <c r="O324" s="158"/>
      <c r="P324" s="239"/>
      <c r="Q324" s="271"/>
      <c r="R324" s="240"/>
      <c r="S324" s="152"/>
      <c r="T324" s="36"/>
      <c r="U324" s="19"/>
      <c r="V324" s="19"/>
      <c r="W324" s="241"/>
      <c r="X324" s="241"/>
      <c r="Y324" s="234"/>
      <c r="Z324" s="235"/>
      <c r="AA324" s="235"/>
      <c r="AB324" s="236"/>
      <c r="AC324" s="235"/>
      <c r="AD324" s="237"/>
      <c r="AE324" s="186"/>
      <c r="AF324" s="197"/>
      <c r="AG324" s="188"/>
      <c r="AH324" s="170"/>
    </row>
    <row r="325" spans="1:34" s="43" customFormat="1" ht="12" customHeight="1" x14ac:dyDescent="0.2">
      <c r="A325" s="19"/>
      <c r="B325" s="51">
        <v>17826</v>
      </c>
      <c r="C325" s="223" t="s">
        <v>890</v>
      </c>
      <c r="D325" s="19" t="str">
        <f>_xll.BDP(C325,$D$7)</f>
        <v>USD</v>
      </c>
      <c r="E325" s="19" t="s">
        <v>941</v>
      </c>
      <c r="F325" s="227">
        <f>_xll.BDP(C325,$F$7)</f>
        <v>62.8</v>
      </c>
      <c r="G325" s="227">
        <f>_xll.BDP(C325,$G$7)</f>
        <v>62.7</v>
      </c>
      <c r="H325" s="228">
        <f>IF(OR(G325="#N/A N/A",F325="#N/A N/A"),0,  G325 - F325)</f>
        <v>-9.9999999999994316E-2</v>
      </c>
      <c r="I325" s="229">
        <f>IF(OR(F325=0,F325="#N/A N/A"),0,H325 / F325*100)</f>
        <v>-0.15923566878979989</v>
      </c>
      <c r="J325" s="28">
        <v>0</v>
      </c>
      <c r="K325" s="51" t="str">
        <f>CONCATENATE(C791,D325, " Curncy")</f>
        <v>EURUSD Curncy</v>
      </c>
      <c r="L325" s="51">
        <f>IF(D325 = C791,1,_xll.BDP(K325,$L$7))</f>
        <v>1</v>
      </c>
      <c r="M325" s="230">
        <f>IF(D325 = C791,1,_xll.BDP(K325,$M$7)*L325)</f>
        <v>1.2309000000000001</v>
      </c>
      <c r="N325" s="239">
        <f>H325*J325*T325/M325</f>
        <v>0</v>
      </c>
      <c r="O325" s="158">
        <f>N325 / Y791</f>
        <v>0</v>
      </c>
      <c r="P325" s="239">
        <f>G325*J325*T325/M325</f>
        <v>0</v>
      </c>
      <c r="Q325" s="271">
        <f>P325 / Y791*100</f>
        <v>0</v>
      </c>
      <c r="R325" s="240">
        <f>IF(Q325&lt;0,Q325,0)</f>
        <v>0</v>
      </c>
      <c r="S325" s="152">
        <f>IF(Q325&gt;0,Q325,0)</f>
        <v>0</v>
      </c>
      <c r="T325" s="36">
        <f>IF(EXACT(D325,UPPER(D325)),1,0.01)/V325</f>
        <v>1</v>
      </c>
      <c r="U325" s="19">
        <v>0</v>
      </c>
      <c r="V325" s="19">
        <v>1</v>
      </c>
      <c r="W325" s="241">
        <f>IF(AND(Q325&lt;0,O325&gt;0),O325,0)</f>
        <v>0</v>
      </c>
      <c r="X325" s="241">
        <f>IF(AND(Q325&gt;0,O325&gt;0),O325,0)</f>
        <v>0</v>
      </c>
      <c r="Y325" s="234"/>
      <c r="Z325" s="235">
        <f>_xll.BDH(C325,$Z$7,$D$1,$D$1)</f>
        <v>63.19</v>
      </c>
      <c r="AA325" s="235">
        <f>IF(OR(F325="#N/A N/A",Z325="#N/A N/A"),0,  F325 - Z325)</f>
        <v>-0.39000000000000057</v>
      </c>
      <c r="AB325" s="236">
        <f>IF(OR(Z325=0,Z325="#N/A N/A"),0,AA325 / Z325*100)</f>
        <v>-0.61718626364931251</v>
      </c>
      <c r="AC325" s="235">
        <v>0</v>
      </c>
      <c r="AD325" s="237">
        <f>IF(D325 = C791,1,_xll.BDP(K325,$AD$7)*L325)</f>
        <v>1.2319</v>
      </c>
      <c r="AE325" s="186">
        <f>AA325*AC325*T325/AD325 / AF791</f>
        <v>0</v>
      </c>
      <c r="AF325" s="197"/>
      <c r="AG325" s="188"/>
      <c r="AH325" s="170"/>
    </row>
    <row r="326" spans="1:34" s="43" customFormat="1" ht="12" customHeight="1" x14ac:dyDescent="0.2">
      <c r="A326" s="19"/>
      <c r="B326" s="51">
        <v>8569</v>
      </c>
      <c r="C326" s="223" t="s">
        <v>916</v>
      </c>
      <c r="D326" s="19" t="str">
        <f>_xll.BDP(C326,$D$7)</f>
        <v>SGD</v>
      </c>
      <c r="E326" s="19" t="s">
        <v>967</v>
      </c>
      <c r="F326" s="227">
        <f>_xll.BDP(C326,$F$7)</f>
        <v>28</v>
      </c>
      <c r="G326" s="227">
        <f>_xll.BDP(C326,$G$7)</f>
        <v>28.04</v>
      </c>
      <c r="H326" s="228">
        <f>IF(OR(G326="#N/A N/A",F326="#N/A N/A"),0,  G326 - F326)</f>
        <v>3.9999999999999147E-2</v>
      </c>
      <c r="I326" s="229">
        <f>IF(OR(F326=0,F326="#N/A N/A"),0,H326 / F326*100)</f>
        <v>0.14285714285713982</v>
      </c>
      <c r="J326" s="28">
        <v>0</v>
      </c>
      <c r="K326" s="51" t="str">
        <f>CONCATENATE(C791,D326, " Curncy")</f>
        <v>EURSGD Curncy</v>
      </c>
      <c r="L326" s="51">
        <f>IF(D326 = C791,1,_xll.BDP(K326,$L$7))</f>
        <v>1</v>
      </c>
      <c r="M326" s="230">
        <f>IF(D326 = C791,1,_xll.BDP(K326,$M$7)*L326)</f>
        <v>1.6228</v>
      </c>
      <c r="N326" s="239">
        <f>H326*J326*T326/M326</f>
        <v>0</v>
      </c>
      <c r="O326" s="158">
        <f>N326 / Y791</f>
        <v>0</v>
      </c>
      <c r="P326" s="239">
        <f>G326*J326*T326/M326</f>
        <v>0</v>
      </c>
      <c r="Q326" s="271">
        <f>P326 / Y791*100</f>
        <v>0</v>
      </c>
      <c r="R326" s="240">
        <f>IF(Q326&lt;0,Q326,0)</f>
        <v>0</v>
      </c>
      <c r="S326" s="152">
        <f>IF(Q326&gt;0,Q326,0)</f>
        <v>0</v>
      </c>
      <c r="T326" s="36">
        <f>IF(EXACT(D326,UPPER(D326)),1,0.01)/V326</f>
        <v>1</v>
      </c>
      <c r="U326" s="19">
        <v>0</v>
      </c>
      <c r="V326" s="19">
        <v>1</v>
      </c>
      <c r="W326" s="241">
        <f>IF(AND(Q326&lt;0,O326&gt;0),O326,0)</f>
        <v>0</v>
      </c>
      <c r="X326" s="241">
        <f>IF(AND(Q326&gt;0,O326&gt;0),O326,0)</f>
        <v>0</v>
      </c>
      <c r="Y326" s="234"/>
      <c r="Z326" s="235">
        <f>_xll.BDH(C326,$Z$7,$D$1,$D$1)</f>
        <v>28.24</v>
      </c>
      <c r="AA326" s="235">
        <f>IF(OR(F326="#N/A N/A",Z326="#N/A N/A"),0,  F326 - Z326)</f>
        <v>-0.23999999999999844</v>
      </c>
      <c r="AB326" s="236">
        <f>IF(OR(Z326=0,Z326="#N/A N/A"),0,AA326 / Z326*100)</f>
        <v>-0.84985835694050449</v>
      </c>
      <c r="AC326" s="235">
        <v>0</v>
      </c>
      <c r="AD326" s="237">
        <f>IF(D326 = C791,1,_xll.BDP(K326,$AD$7)*L326)</f>
        <v>1.6234</v>
      </c>
      <c r="AE326" s="186">
        <f>AA326*AC326*T326/AD326 / AF791</f>
        <v>0</v>
      </c>
      <c r="AF326" s="197"/>
      <c r="AG326" s="188"/>
      <c r="AH326" s="170"/>
    </row>
    <row r="327" spans="1:34" s="43" customFormat="1" ht="12" customHeight="1" x14ac:dyDescent="0.2">
      <c r="A327" s="252" t="s">
        <v>939</v>
      </c>
      <c r="B327" s="253"/>
      <c r="C327" s="254"/>
      <c r="D327" s="252"/>
      <c r="E327" s="255" t="s">
        <v>940</v>
      </c>
      <c r="F327" s="256"/>
      <c r="G327" s="256"/>
      <c r="H327" s="257"/>
      <c r="I327" s="258"/>
      <c r="J327" s="259"/>
      <c r="K327" s="253"/>
      <c r="L327" s="253"/>
      <c r="M327" s="260"/>
      <c r="N327" s="267">
        <f xml:space="preserve"> SUM(N324:N326)</f>
        <v>0</v>
      </c>
      <c r="O327" s="261">
        <f xml:space="preserve"> SUM(O324:O326)</f>
        <v>0</v>
      </c>
      <c r="P327" s="267">
        <f xml:space="preserve"> SUM(P324:P326)</f>
        <v>0</v>
      </c>
      <c r="Q327" s="272">
        <f xml:space="preserve"> SUM(Q324:Q326)</f>
        <v>0</v>
      </c>
      <c r="R327" s="269">
        <f xml:space="preserve"> SUM(R324:R326)</f>
        <v>0</v>
      </c>
      <c r="S327" s="153">
        <f xml:space="preserve"> SUM(S324:S326)</f>
        <v>0</v>
      </c>
      <c r="T327" s="262"/>
      <c r="U327" s="252"/>
      <c r="V327" s="252"/>
      <c r="W327" s="273">
        <f xml:space="preserve"> SUM(W324:W326)</f>
        <v>0</v>
      </c>
      <c r="X327" s="273">
        <f xml:space="preserve"> SUM(X324:X326)</f>
        <v>0</v>
      </c>
      <c r="Y327" s="263"/>
      <c r="Z327" s="264"/>
      <c r="AA327" s="264"/>
      <c r="AB327" s="265"/>
      <c r="AC327" s="264"/>
      <c r="AD327" s="266"/>
      <c r="AE327" s="270">
        <f xml:space="preserve"> SUM(AE324:AE326)</f>
        <v>0</v>
      </c>
      <c r="AF327" s="208"/>
      <c r="AG327" s="188"/>
      <c r="AH327" s="170"/>
    </row>
    <row r="328" spans="1:34" s="43" customFormat="1" x14ac:dyDescent="0.2">
      <c r="B328" s="48"/>
      <c r="C328" s="140"/>
      <c r="F328" s="66"/>
      <c r="G328" s="66"/>
      <c r="H328" s="67"/>
      <c r="I328" s="75"/>
      <c r="J328" s="25"/>
      <c r="K328" s="48"/>
      <c r="L328" s="48"/>
      <c r="M328" s="68"/>
      <c r="N328" s="69"/>
      <c r="O328" s="78"/>
      <c r="P328" s="69"/>
      <c r="Q328" s="84"/>
      <c r="R328" s="81"/>
      <c r="S328" s="152"/>
      <c r="T328" s="33"/>
      <c r="W328" s="143"/>
      <c r="X328" s="143"/>
      <c r="Y328" s="194"/>
      <c r="Z328" s="176"/>
      <c r="AA328" s="174"/>
      <c r="AB328" s="162"/>
      <c r="AC328" s="161"/>
      <c r="AD328" s="163"/>
      <c r="AE328" s="186"/>
      <c r="AF328" s="197"/>
      <c r="AG328" s="188"/>
      <c r="AH328" s="170"/>
    </row>
    <row r="329" spans="1:34" s="43" customFormat="1" x14ac:dyDescent="0.2">
      <c r="B329" s="48">
        <v>18897</v>
      </c>
      <c r="C329" s="140" t="s">
        <v>151</v>
      </c>
      <c r="D329" s="43" t="str">
        <f>_xll.BDP(C329,$D$7)</f>
        <v>ZAr</v>
      </c>
      <c r="E329" s="43" t="s">
        <v>412</v>
      </c>
      <c r="F329" s="66">
        <f>_xll.BDP(C329,$F$7)</f>
        <v>61</v>
      </c>
      <c r="G329" s="66">
        <f>_xll.BDP(C329,$G$7)</f>
        <v>63</v>
      </c>
      <c r="H329" s="67">
        <f>IF(OR(G329="#N/A N/A",F329="#N/A N/A"),0,  G329 - F329)</f>
        <v>2</v>
      </c>
      <c r="I329" s="75">
        <f>IF(OR(F329=0,F329="#N/A N/A"),0,H329 / F329*100)</f>
        <v>3.278688524590164</v>
      </c>
      <c r="J329" s="25">
        <v>-4310000</v>
      </c>
      <c r="K329" s="48" t="str">
        <f>CONCATENATE(C791,D329, " Curncy")</f>
        <v>EURZAr Curncy</v>
      </c>
      <c r="L329" s="48">
        <f>IF(D329 = C791,1,_xll.BDP(K329,$L$7))</f>
        <v>1</v>
      </c>
      <c r="M329" s="68">
        <f>IF(D329 = C791,1,_xll.BDP(K329,$M$7)*L329)</f>
        <v>14.655799999999999</v>
      </c>
      <c r="N329" s="69">
        <f>H329*J329*T329/M329</f>
        <v>-5881.6304807652941</v>
      </c>
      <c r="O329" s="78">
        <f>N329 / Y791</f>
        <v>-3.495931299712943E-5</v>
      </c>
      <c r="P329" s="69">
        <f>G329*J329*T329/M329</f>
        <v>-185271.36014410679</v>
      </c>
      <c r="Q329" s="84">
        <f>P329 / Y791*100</f>
        <v>-0.11012183594095772</v>
      </c>
      <c r="R329" s="81">
        <f>IF(Q329&lt;0,Q329,0)</f>
        <v>-0.11012183594095772</v>
      </c>
      <c r="S329" s="152">
        <f>IF(Q329&gt;0,Q329,0)</f>
        <v>0</v>
      </c>
      <c r="T329" s="33">
        <f>IF(EXACT(D329,UPPER(D329)),1,0.01)/V329</f>
        <v>0.01</v>
      </c>
      <c r="U329" s="43">
        <v>0</v>
      </c>
      <c r="V329" s="43">
        <v>1</v>
      </c>
      <c r="W329" s="143">
        <f>IF(AND(Q329&lt;0,O329&gt;0),O329,0)</f>
        <v>0</v>
      </c>
      <c r="X329" s="143">
        <f>IF(AND(Q329&gt;0,O329&gt;0),O329,0)</f>
        <v>0</v>
      </c>
      <c r="Y329" s="194"/>
      <c r="Z329" s="176">
        <f>_xll.BDH(C329,$Z$7,$D$1,$D$1)</f>
        <v>60</v>
      </c>
      <c r="AA329" s="174">
        <f>IF(OR(F329="#N/A N/A",Z329="#N/A N/A"),0,  F329 - Z329)</f>
        <v>1</v>
      </c>
      <c r="AB329" s="162">
        <f>IF(OR(Z329=0,Z329="#N/A N/A"),0,AA329 / Z329*100)</f>
        <v>1.6666666666666667</v>
      </c>
      <c r="AC329" s="161">
        <v>-4310000</v>
      </c>
      <c r="AD329" s="163">
        <f>IF(D329 = C791,1,_xll.BDP(K329,$AD$7)*L329)</f>
        <v>14.7011</v>
      </c>
      <c r="AE329" s="186">
        <f>AA329*AC329*T329/AD329 / AF791</f>
        <v>-1.7230596974411307E-5</v>
      </c>
      <c r="AF329" s="197"/>
      <c r="AG329" s="188"/>
      <c r="AH329" s="170"/>
    </row>
    <row r="330" spans="1:34" s="43" customFormat="1" x14ac:dyDescent="0.2">
      <c r="B330" s="48">
        <v>924</v>
      </c>
      <c r="C330" s="140" t="s">
        <v>498</v>
      </c>
      <c r="D330" s="43" t="str">
        <f>_xll.BDP(C330,$D$7)</f>
        <v>ZAr</v>
      </c>
      <c r="E330" s="43" t="s">
        <v>499</v>
      </c>
      <c r="F330" s="66">
        <f>_xll.BDP(C330,$F$7)</f>
        <v>11519</v>
      </c>
      <c r="G330" s="66">
        <f>_xll.BDP(C330,$G$7)</f>
        <v>11358</v>
      </c>
      <c r="H330" s="67">
        <f>IF(OR(G330="#N/A N/A",F330="#N/A N/A"),0,  G330 - F330)</f>
        <v>-161</v>
      </c>
      <c r="I330" s="75">
        <f>IF(OR(F330=0,F330="#N/A N/A"),0,H330 / F330*100)</f>
        <v>-1.3976907717683829</v>
      </c>
      <c r="J330" s="25">
        <v>134800</v>
      </c>
      <c r="K330" s="48" t="str">
        <f>CONCATENATE(C791,D330, " Curncy")</f>
        <v>EURZAr Curncy</v>
      </c>
      <c r="L330" s="48">
        <f>IF(D330 = C791,1,_xll.BDP(K330,$L$7))</f>
        <v>1</v>
      </c>
      <c r="M330" s="68">
        <f>IF(D330 = C791,1,_xll.BDP(K330,$M$7)*L330)</f>
        <v>14.655799999999999</v>
      </c>
      <c r="N330" s="69">
        <f>H330*J330*T330/M330</f>
        <v>-14808.335266583879</v>
      </c>
      <c r="O330" s="78">
        <f>N330 / Y791</f>
        <v>-8.8017978899547651E-5</v>
      </c>
      <c r="P330" s="69">
        <f>G330*J330*T330/M330</f>
        <v>1044677.4655767683</v>
      </c>
      <c r="Q330" s="84">
        <f>P330 / Y791*100</f>
        <v>0.62093677288264726</v>
      </c>
      <c r="R330" s="81">
        <f>IF(Q330&lt;0,Q330,0)</f>
        <v>0</v>
      </c>
      <c r="S330" s="152">
        <f>IF(Q330&gt;0,Q330,0)</f>
        <v>0.62093677288264726</v>
      </c>
      <c r="T330" s="33">
        <f>IF(EXACT(D330,UPPER(D330)),1,0.01)/V330</f>
        <v>0.01</v>
      </c>
      <c r="U330" s="43">
        <v>0</v>
      </c>
      <c r="V330" s="43">
        <v>1</v>
      </c>
      <c r="W330" s="143">
        <f>IF(AND(Q330&lt;0,O330&gt;0),O330,0)</f>
        <v>0</v>
      </c>
      <c r="X330" s="143">
        <f>IF(AND(Q330&gt;0,O330&gt;0),O330,0)</f>
        <v>0</v>
      </c>
      <c r="Y330" s="194"/>
      <c r="Z330" s="176">
        <f>_xll.BDH(C330,$Z$7,$D$1,$D$1)</f>
        <v>11495</v>
      </c>
      <c r="AA330" s="174">
        <f>IF(OR(F330="#N/A N/A",Z330="#N/A N/A"),0,  F330 - Z330)</f>
        <v>24</v>
      </c>
      <c r="AB330" s="162">
        <f>IF(OR(Z330=0,Z330="#N/A N/A"),0,AA330 / Z330*100)</f>
        <v>0.20878642888212265</v>
      </c>
      <c r="AC330" s="161">
        <v>125600</v>
      </c>
      <c r="AD330" s="163">
        <f>IF(D330 = C791,1,_xll.BDP(K330,$AD$7)*L330)</f>
        <v>14.7011</v>
      </c>
      <c r="AE330" s="186">
        <f>AA330*AC330*T330/AD330 / AF791</f>
        <v>1.2051023554446739E-5</v>
      </c>
      <c r="AF330" s="197"/>
      <c r="AG330" s="188"/>
      <c r="AH330" s="170"/>
    </row>
    <row r="331" spans="1:34" s="43" customFormat="1" x14ac:dyDescent="0.2">
      <c r="B331" s="48">
        <v>23878</v>
      </c>
      <c r="C331" s="140" t="s">
        <v>150</v>
      </c>
      <c r="D331" s="43" t="str">
        <f>_xll.BDP(C331,$D$7)</f>
        <v>ZAr</v>
      </c>
      <c r="E331" s="43" t="s">
        <v>500</v>
      </c>
      <c r="F331" s="66">
        <f>_xll.BDP(C331,$F$7)</f>
        <v>32522</v>
      </c>
      <c r="G331" s="66">
        <f>_xll.BDP(C331,$G$7)</f>
        <v>31280</v>
      </c>
      <c r="H331" s="67">
        <f>IF(OR(G331="#N/A N/A",F331="#N/A N/A"),0,  G331 - F331)</f>
        <v>-1242</v>
      </c>
      <c r="I331" s="75">
        <f>IF(OR(F331=0,F331="#N/A N/A"),0,H331 / F331*100)</f>
        <v>-3.8189533239038189</v>
      </c>
      <c r="J331" s="25">
        <v>-201000</v>
      </c>
      <c r="K331" s="48" t="str">
        <f>CONCATENATE(C791,D331, " Curncy")</f>
        <v>EURZAr Curncy</v>
      </c>
      <c r="L331" s="48">
        <f>IF(D331 = C791,1,_xll.BDP(K331,$L$7))</f>
        <v>1</v>
      </c>
      <c r="M331" s="68">
        <f>IF(D331 = C791,1,_xll.BDP(K331,$M$7)*L331)</f>
        <v>14.655799999999999</v>
      </c>
      <c r="N331" s="69">
        <f>H331*J331*T331/M331</f>
        <v>170336.65852427026</v>
      </c>
      <c r="O331" s="78">
        <f>N331 / Y791</f>
        <v>1.0124492825092095E-3</v>
      </c>
      <c r="P331" s="69">
        <f>G331*J331*T331/M331</f>
        <v>-4289960.2887593992</v>
      </c>
      <c r="Q331" s="84">
        <f>P331 / Y791*100</f>
        <v>-2.5498722670602314</v>
      </c>
      <c r="R331" s="81">
        <f>IF(Q331&lt;0,Q331,0)</f>
        <v>-2.5498722670602314</v>
      </c>
      <c r="S331" s="152">
        <f>IF(Q331&gt;0,Q331,0)</f>
        <v>0</v>
      </c>
      <c r="T331" s="33">
        <f>IF(EXACT(D331,UPPER(D331)),1,0.01)/V331</f>
        <v>0.01</v>
      </c>
      <c r="U331" s="43">
        <v>0</v>
      </c>
      <c r="V331" s="43">
        <v>1</v>
      </c>
      <c r="W331" s="143">
        <f>IF(AND(Q331&lt;0,O331&gt;0),O331,0)</f>
        <v>1.0124492825092095E-3</v>
      </c>
      <c r="X331" s="143">
        <f>IF(AND(Q331&gt;0,O331&gt;0),O331,0)</f>
        <v>0</v>
      </c>
      <c r="Y331" s="194"/>
      <c r="Z331" s="176">
        <f>_xll.BDH(C331,$Z$7,$D$1,$D$1)</f>
        <v>35000</v>
      </c>
      <c r="AA331" s="174">
        <f>IF(OR(F331="#N/A N/A",Z331="#N/A N/A"),0,  F331 - Z331)</f>
        <v>-2478</v>
      </c>
      <c r="AB331" s="162">
        <f>IF(OR(Z331=0,Z331="#N/A N/A"),0,AA331 / Z331*100)</f>
        <v>-7.08</v>
      </c>
      <c r="AC331" s="161">
        <v>-201000</v>
      </c>
      <c r="AD331" s="163">
        <f>IF(D331 = C791,1,_xll.BDP(K331,$AD$7)*L331)</f>
        <v>14.7011</v>
      </c>
      <c r="AE331" s="186">
        <f>AA331*AC331*T331/AD331 / AF791</f>
        <v>1.9912253549468294E-3</v>
      </c>
      <c r="AF331" s="197"/>
      <c r="AG331" s="188"/>
      <c r="AH331" s="170"/>
    </row>
    <row r="332" spans="1:34" s="43" customFormat="1" ht="12" customHeight="1" x14ac:dyDescent="0.2">
      <c r="B332" s="48">
        <v>19942</v>
      </c>
      <c r="C332" s="140" t="s">
        <v>971</v>
      </c>
      <c r="D332" s="43" t="str">
        <f>_xll.BDP(C332,$D$7)</f>
        <v>ZAr</v>
      </c>
      <c r="E332" s="43" t="s">
        <v>1003</v>
      </c>
      <c r="F332" s="66">
        <f>_xll.BDP(C332,$F$7)</f>
        <v>1224</v>
      </c>
      <c r="G332" s="66">
        <f>_xll.BDP(C332,$G$7)</f>
        <v>1211</v>
      </c>
      <c r="H332" s="67">
        <f>IF(OR(G332="#N/A N/A",F332="#N/A N/A"),0,  G332 - F332)</f>
        <v>-13</v>
      </c>
      <c r="I332" s="75">
        <f>IF(OR(F332=0,F332="#N/A N/A"),0,H332 / F332*100)</f>
        <v>-1.0620915032679739</v>
      </c>
      <c r="J332" s="25">
        <v>0</v>
      </c>
      <c r="K332" s="48" t="str">
        <f>CONCATENATE(C791,D332, " Curncy")</f>
        <v>EURZAr Curncy</v>
      </c>
      <c r="L332" s="48">
        <f>IF(D332 = C791,1,_xll.BDP(K332,$L$7))</f>
        <v>1</v>
      </c>
      <c r="M332" s="68">
        <f>IF(D332 = C791,1,_xll.BDP(K332,$M$7)*L332)</f>
        <v>14.655799999999999</v>
      </c>
      <c r="N332" s="69">
        <f>H332*J332*T332/M332</f>
        <v>0</v>
      </c>
      <c r="O332" s="78">
        <f>N332 / Y791</f>
        <v>0</v>
      </c>
      <c r="P332" s="69">
        <f>G332*J332*T332/M332</f>
        <v>0</v>
      </c>
      <c r="Q332" s="84">
        <f>P332 / Y791*100</f>
        <v>0</v>
      </c>
      <c r="R332" s="81">
        <f>IF(Q332&lt;0,Q332,0)</f>
        <v>0</v>
      </c>
      <c r="S332" s="152">
        <f>IF(Q332&gt;0,Q332,0)</f>
        <v>0</v>
      </c>
      <c r="T332" s="33">
        <f>IF(EXACT(D332,UPPER(D332)),1,0.01)/V332</f>
        <v>0.01</v>
      </c>
      <c r="U332" s="43">
        <v>0</v>
      </c>
      <c r="V332" s="43">
        <v>1</v>
      </c>
      <c r="W332" s="143">
        <f>IF(AND(Q332&lt;0,O332&gt;0),O332,0)</f>
        <v>0</v>
      </c>
      <c r="X332" s="143">
        <f>IF(AND(Q332&gt;0,O332&gt;0),O332,0)</f>
        <v>0</v>
      </c>
      <c r="Y332" s="194"/>
      <c r="Z332" s="176">
        <f>_xll.BDH(C332,$Z$7,$D$1,$D$1)</f>
        <v>1250</v>
      </c>
      <c r="AA332" s="174">
        <f>IF(OR(F332="#N/A N/A",Z332="#N/A N/A"),0,  F332 - Z332)</f>
        <v>-26</v>
      </c>
      <c r="AB332" s="162">
        <f>IF(OR(Z332=0,Z332="#N/A N/A"),0,AA332 / Z332*100)</f>
        <v>-2.08</v>
      </c>
      <c r="AC332" s="161">
        <v>0</v>
      </c>
      <c r="AD332" s="163">
        <f>IF(D332 = C791,1,_xll.BDP(K332,$AD$7)*L332)</f>
        <v>14.7011</v>
      </c>
      <c r="AE332" s="186">
        <f>AA332*AC332*T332/AD332 / AF791</f>
        <v>0</v>
      </c>
      <c r="AF332" s="197"/>
      <c r="AG332" s="188"/>
      <c r="AH332" s="170"/>
    </row>
    <row r="333" spans="1:34" s="43" customFormat="1" x14ac:dyDescent="0.2">
      <c r="A333" s="45" t="s">
        <v>313</v>
      </c>
      <c r="B333" s="61"/>
      <c r="C333" s="220"/>
      <c r="D333" s="45"/>
      <c r="E333" s="47" t="s">
        <v>149</v>
      </c>
      <c r="F333" s="70"/>
      <c r="G333" s="70"/>
      <c r="H333" s="71"/>
      <c r="I333" s="76"/>
      <c r="J333" s="40"/>
      <c r="K333" s="49"/>
      <c r="L333" s="49"/>
      <c r="M333" s="72"/>
      <c r="N333" s="73">
        <f xml:space="preserve"> SUM(N328:N332)</f>
        <v>149646.69277692109</v>
      </c>
      <c r="O333" s="79">
        <f xml:space="preserve"> SUM(O328:O332)</f>
        <v>8.894719906125324E-4</v>
      </c>
      <c r="P333" s="73">
        <f xml:space="preserve"> SUM(P328:P332)</f>
        <v>-3430554.183326738</v>
      </c>
      <c r="Q333" s="85">
        <f xml:space="preserve"> SUM(Q328:Q332)</f>
        <v>-2.039057330118542</v>
      </c>
      <c r="R333" s="82">
        <f xml:space="preserve"> SUM(R328:R332)</f>
        <v>-2.6599941030011891</v>
      </c>
      <c r="S333" s="153">
        <f xml:space="preserve"> SUM(S328:S332)</f>
        <v>0.62093677288264726</v>
      </c>
      <c r="T333" s="38"/>
      <c r="U333" s="45"/>
      <c r="V333" s="45"/>
      <c r="W333" s="144">
        <f xml:space="preserve"> SUM(W328:W332)</f>
        <v>1.0124492825092095E-3</v>
      </c>
      <c r="X333" s="144">
        <f xml:space="preserve"> SUM(X328:X332)</f>
        <v>0</v>
      </c>
      <c r="Y333" s="207"/>
      <c r="Z333" s="165"/>
      <c r="AA333" s="175"/>
      <c r="AB333" s="164"/>
      <c r="AC333" s="165"/>
      <c r="AD333" s="171"/>
      <c r="AE333" s="187">
        <f xml:space="preserve"> SUM(AE328:AE332)</f>
        <v>1.986045781526865E-3</v>
      </c>
      <c r="AF333" s="208"/>
      <c r="AG333" s="188"/>
      <c r="AH333" s="170"/>
    </row>
    <row r="334" spans="1:34" s="43" customFormat="1" ht="12" customHeight="1" x14ac:dyDescent="0.2">
      <c r="A334" s="19"/>
      <c r="B334" s="51"/>
      <c r="C334" s="223"/>
      <c r="D334" s="19"/>
      <c r="E334" s="19"/>
      <c r="F334" s="227"/>
      <c r="G334" s="227"/>
      <c r="H334" s="228"/>
      <c r="I334" s="229"/>
      <c r="J334" s="28"/>
      <c r="K334" s="51"/>
      <c r="L334" s="51"/>
      <c r="M334" s="230"/>
      <c r="N334" s="239"/>
      <c r="O334" s="158"/>
      <c r="P334" s="239"/>
      <c r="Q334" s="271"/>
      <c r="R334" s="240"/>
      <c r="S334" s="152"/>
      <c r="T334" s="36"/>
      <c r="U334" s="19"/>
      <c r="V334" s="19"/>
      <c r="W334" s="241"/>
      <c r="X334" s="241"/>
      <c r="Y334" s="234"/>
      <c r="Z334" s="235"/>
      <c r="AA334" s="235"/>
      <c r="AB334" s="236"/>
      <c r="AC334" s="235"/>
      <c r="AD334" s="237"/>
      <c r="AE334" s="186"/>
      <c r="AF334" s="197"/>
      <c r="AG334" s="188"/>
      <c r="AH334" s="170"/>
    </row>
    <row r="335" spans="1:34" s="43" customFormat="1" ht="12" customHeight="1" x14ac:dyDescent="0.2">
      <c r="A335" s="19"/>
      <c r="B335" s="51"/>
      <c r="C335" s="223" t="s">
        <v>714</v>
      </c>
      <c r="D335" s="19" t="str">
        <f>_xll.BDP(C335,$D$7)</f>
        <v>EUR</v>
      </c>
      <c r="E335" s="19" t="str">
        <f>_xll.BDP(C335,$E$7)</f>
        <v>IBEX 35 INDX FUTR Mar18</v>
      </c>
      <c r="F335" s="227">
        <f>_xll.BDP(C335,$F$7)</f>
        <v>9591.7000000000007</v>
      </c>
      <c r="G335" s="227">
        <f>_xll.BDP(C335,$G$7)</f>
        <v>9679</v>
      </c>
      <c r="H335" s="228">
        <f>IF(OR(G335="#N/A N/A",F335="#N/A N/A"),0,  G335 - F335)</f>
        <v>87.299999999999272</v>
      </c>
      <c r="I335" s="229">
        <f>IF(OR(F335=0,F335="#N/A N/A"),0,H335 / F335*100)</f>
        <v>0.91016191081872111</v>
      </c>
      <c r="J335" s="28">
        <v>0</v>
      </c>
      <c r="K335" s="51" t="str">
        <f>CONCATENATE(C791,D335, " Curncy")</f>
        <v>EUREUR Curncy</v>
      </c>
      <c r="L335" s="51">
        <f>IF(D335 = C791,1,_xll.BDP(K335,$L$7))</f>
        <v>1</v>
      </c>
      <c r="M335" s="230">
        <f>IF(D335 = C791,1,_xll.BDP(K335,$M$7)*L335)</f>
        <v>1</v>
      </c>
      <c r="N335" s="239">
        <f>H335*J335*T335/M335</f>
        <v>0</v>
      </c>
      <c r="O335" s="158">
        <f>N335 / Y791</f>
        <v>0</v>
      </c>
      <c r="P335" s="239">
        <f>G335*J335*T335/M335</f>
        <v>0</v>
      </c>
      <c r="Q335" s="271">
        <f>P335 / Y791*100</f>
        <v>0</v>
      </c>
      <c r="R335" s="240">
        <f>IF(Q335&lt;0,Q335,0)</f>
        <v>0</v>
      </c>
      <c r="S335" s="152">
        <f>IF(Q335&gt;0,Q335,0)</f>
        <v>0</v>
      </c>
      <c r="T335" s="36">
        <f>IF(EXACT(D335,UPPER(D335)),1,0.01)/V335</f>
        <v>1</v>
      </c>
      <c r="U335" s="19">
        <v>3</v>
      </c>
      <c r="V335" s="19">
        <v>1</v>
      </c>
      <c r="W335" s="241">
        <f>IF(AND(Q335&lt;0,O335&gt;0),O335,0)</f>
        <v>0</v>
      </c>
      <c r="X335" s="241">
        <f>IF(AND(Q335&gt;0,O335&gt;0),O335,0)</f>
        <v>0</v>
      </c>
      <c r="Y335" s="234"/>
      <c r="Z335" s="235">
        <f>_xll.BDH(C335,$Z$7,$D$1,$D$1)</f>
        <v>9572.7999999999993</v>
      </c>
      <c r="AA335" s="235">
        <f>IF(OR(F335="#N/A N/A",Z335="#N/A N/A"),0,  F335 - Z335)</f>
        <v>18.900000000001455</v>
      </c>
      <c r="AB335" s="236">
        <f>IF(OR(Z335=0,Z335="#N/A N/A"),0,AA335 / Z335*100)</f>
        <v>0.19743439745948371</v>
      </c>
      <c r="AC335" s="235">
        <v>0</v>
      </c>
      <c r="AD335" s="237">
        <f>IF(D335 = C791,1,_xll.BDP(K335,$AD$7)*L335)</f>
        <v>1</v>
      </c>
      <c r="AE335" s="186">
        <f>AA335*AC335*T335/AD335 / AF791</f>
        <v>0</v>
      </c>
      <c r="AF335" s="197"/>
      <c r="AG335" s="188"/>
      <c r="AH335" s="170"/>
    </row>
    <row r="336" spans="1:34" s="43" customFormat="1" ht="12" customHeight="1" x14ac:dyDescent="0.2">
      <c r="A336" s="19"/>
      <c r="B336" s="51">
        <v>6897</v>
      </c>
      <c r="C336" s="223" t="s">
        <v>702</v>
      </c>
      <c r="D336" s="19" t="str">
        <f>_xll.BDP(C336,$D$7)</f>
        <v>EUR</v>
      </c>
      <c r="E336" s="19" t="s">
        <v>720</v>
      </c>
      <c r="F336" s="227">
        <f>_xll.BDP(C336,$F$7)</f>
        <v>19.399999999999999</v>
      </c>
      <c r="G336" s="227">
        <f>_xll.BDP(C336,$G$7)</f>
        <v>18.655000000000001</v>
      </c>
      <c r="H336" s="228">
        <f>IF(OR(G336="#N/A N/A",F336="#N/A N/A"),0,  G336 - F336)</f>
        <v>-0.74499999999999744</v>
      </c>
      <c r="I336" s="229">
        <f>IF(OR(F336=0,F336="#N/A N/A"),0,H336 / F336*100)</f>
        <v>-3.8402061855669976</v>
      </c>
      <c r="J336" s="28">
        <v>0</v>
      </c>
      <c r="K336" s="51" t="str">
        <f>CONCATENATE(C791,D336, " Curncy")</f>
        <v>EUREUR Curncy</v>
      </c>
      <c r="L336" s="51">
        <f>IF(D336 = C791,1,_xll.BDP(K336,$L$7))</f>
        <v>1</v>
      </c>
      <c r="M336" s="230">
        <f>IF(D336 = C791,1,_xll.BDP(K336,$M$7)*L336)</f>
        <v>1</v>
      </c>
      <c r="N336" s="239">
        <f>H336*J336*T336/M336</f>
        <v>0</v>
      </c>
      <c r="O336" s="158">
        <f>N336 / Y791</f>
        <v>0</v>
      </c>
      <c r="P336" s="239">
        <f>G336*J336*T336/M336</f>
        <v>0</v>
      </c>
      <c r="Q336" s="271">
        <f>P336 / Y791*100</f>
        <v>0</v>
      </c>
      <c r="R336" s="240">
        <f>IF(Q336&lt;0,Q336,0)</f>
        <v>0</v>
      </c>
      <c r="S336" s="152">
        <f>IF(Q336&gt;0,Q336,0)</f>
        <v>0</v>
      </c>
      <c r="T336" s="36">
        <f>IF(EXACT(D336,UPPER(D336)),1,0.01)/V336</f>
        <v>1</v>
      </c>
      <c r="U336" s="19">
        <v>0</v>
      </c>
      <c r="V336" s="19">
        <v>1</v>
      </c>
      <c r="W336" s="241">
        <f>IF(AND(Q336&lt;0,O336&gt;0),O336,0)</f>
        <v>0</v>
      </c>
      <c r="X336" s="241">
        <f>IF(AND(Q336&gt;0,O336&gt;0),O336,0)</f>
        <v>0</v>
      </c>
      <c r="Y336" s="234"/>
      <c r="Z336" s="235">
        <f>_xll.BDH(C336,$Z$7,$D$1,$D$1)</f>
        <v>19.465</v>
      </c>
      <c r="AA336" s="235">
        <f>IF(OR(F336="#N/A N/A",Z336="#N/A N/A"),0,  F336 - Z336)</f>
        <v>-6.5000000000001279E-2</v>
      </c>
      <c r="AB336" s="236">
        <f>IF(OR(Z336=0,Z336="#N/A N/A"),0,AA336 / Z336*100)</f>
        <v>-0.33393269971744816</v>
      </c>
      <c r="AC336" s="235">
        <v>0</v>
      </c>
      <c r="AD336" s="237">
        <f>IF(D336 = C791,1,_xll.BDP(K336,$AD$7)*L336)</f>
        <v>1</v>
      </c>
      <c r="AE336" s="186">
        <f>AA336*AC336*T336/AD336 / AF791</f>
        <v>0</v>
      </c>
      <c r="AF336" s="197"/>
      <c r="AG336" s="188"/>
      <c r="AH336" s="170"/>
    </row>
    <row r="337" spans="1:34" s="43" customFormat="1" ht="12" customHeight="1" x14ac:dyDescent="0.2">
      <c r="A337" s="19"/>
      <c r="B337" s="51">
        <v>78</v>
      </c>
      <c r="C337" s="223" t="s">
        <v>703</v>
      </c>
      <c r="D337" s="19" t="str">
        <f>_xll.BDP(C337,$D$7)</f>
        <v>EUR</v>
      </c>
      <c r="E337" s="19" t="s">
        <v>721</v>
      </c>
      <c r="F337" s="227">
        <f>_xll.BDP(C337,$F$7)</f>
        <v>12.234999999999999</v>
      </c>
      <c r="G337" s="227">
        <f>_xll.BDP(C337,$G$7)</f>
        <v>12.065</v>
      </c>
      <c r="H337" s="228">
        <f>IF(OR(G337="#N/A N/A",F337="#N/A N/A"),0,  G337 - F337)</f>
        <v>-0.16999999999999993</v>
      </c>
      <c r="I337" s="229">
        <f>IF(OR(F337=0,F337="#N/A N/A"),0,H337 / F337*100)</f>
        <v>-1.3894564773191658</v>
      </c>
      <c r="J337" s="28">
        <v>0</v>
      </c>
      <c r="K337" s="51" t="str">
        <f>CONCATENATE(C791,D337, " Curncy")</f>
        <v>EUREUR Curncy</v>
      </c>
      <c r="L337" s="51">
        <f>IF(D337 = C791,1,_xll.BDP(K337,$L$7))</f>
        <v>1</v>
      </c>
      <c r="M337" s="230">
        <f>IF(D337 = C791,1,_xll.BDP(K337,$M$7)*L337)</f>
        <v>1</v>
      </c>
      <c r="N337" s="239">
        <f>H337*J337*T337/M337</f>
        <v>0</v>
      </c>
      <c r="O337" s="158">
        <f>N337 / Y791</f>
        <v>0</v>
      </c>
      <c r="P337" s="239">
        <f>G337*J337*T337/M337</f>
        <v>0</v>
      </c>
      <c r="Q337" s="271">
        <f>P337 / Y791*100</f>
        <v>0</v>
      </c>
      <c r="R337" s="240">
        <f>IF(Q337&lt;0,Q337,0)</f>
        <v>0</v>
      </c>
      <c r="S337" s="152">
        <f>IF(Q337&gt;0,Q337,0)</f>
        <v>0</v>
      </c>
      <c r="T337" s="36">
        <f>IF(EXACT(D337,UPPER(D337)),1,0.01)/V337</f>
        <v>1</v>
      </c>
      <c r="U337" s="19">
        <v>0</v>
      </c>
      <c r="V337" s="19">
        <v>1</v>
      </c>
      <c r="W337" s="241">
        <f>IF(AND(Q337&lt;0,O337&gt;0),O337,0)</f>
        <v>0</v>
      </c>
      <c r="X337" s="241">
        <f>IF(AND(Q337&gt;0,O337&gt;0),O337,0)</f>
        <v>0</v>
      </c>
      <c r="Y337" s="234"/>
      <c r="Z337" s="235">
        <f>_xll.BDH(C337,$Z$7,$D$1,$D$1)</f>
        <v>12.04</v>
      </c>
      <c r="AA337" s="235">
        <f>IF(OR(F337="#N/A N/A",Z337="#N/A N/A"),0,  F337 - Z337)</f>
        <v>0.19500000000000028</v>
      </c>
      <c r="AB337" s="236">
        <f>IF(OR(Z337=0,Z337="#N/A N/A"),0,AA337 / Z337*100)</f>
        <v>1.619601328903657</v>
      </c>
      <c r="AC337" s="235">
        <v>0</v>
      </c>
      <c r="AD337" s="237">
        <f>IF(D337 = C791,1,_xll.BDP(K337,$AD$7)*L337)</f>
        <v>1</v>
      </c>
      <c r="AE337" s="186">
        <f>AA337*AC337*T337/AD337 / AF791</f>
        <v>0</v>
      </c>
      <c r="AF337" s="197"/>
      <c r="AG337" s="188"/>
      <c r="AH337" s="170"/>
    </row>
    <row r="338" spans="1:34" s="43" customFormat="1" ht="12" customHeight="1" x14ac:dyDescent="0.2">
      <c r="A338" s="19"/>
      <c r="B338" s="51">
        <v>2799</v>
      </c>
      <c r="C338" s="223" t="s">
        <v>704</v>
      </c>
      <c r="D338" s="19" t="str">
        <f>_xll.BDP(C338,$D$7)</f>
        <v>EUR</v>
      </c>
      <c r="E338" s="19" t="s">
        <v>722</v>
      </c>
      <c r="F338" s="227">
        <f>_xll.BDP(C338,$F$7)</f>
        <v>59.22</v>
      </c>
      <c r="G338" s="227">
        <f>_xll.BDP(C338,$G$7)</f>
        <v>60.16</v>
      </c>
      <c r="H338" s="228">
        <f>IF(OR(G338="#N/A N/A",F338="#N/A N/A"),0,  G338 - F338)</f>
        <v>0.93999999999999773</v>
      </c>
      <c r="I338" s="229">
        <f>IF(OR(F338=0,F338="#N/A N/A"),0,H338 / F338*100)</f>
        <v>1.5873015873015834</v>
      </c>
      <c r="J338" s="28">
        <v>0</v>
      </c>
      <c r="K338" s="51" t="str">
        <f>CONCATENATE(C791,D338, " Curncy")</f>
        <v>EUREUR Curncy</v>
      </c>
      <c r="L338" s="51">
        <f>IF(D338 = C791,1,_xll.BDP(K338,$L$7))</f>
        <v>1</v>
      </c>
      <c r="M338" s="230">
        <f>IF(D338 = C791,1,_xll.BDP(K338,$M$7)*L338)</f>
        <v>1</v>
      </c>
      <c r="N338" s="239">
        <f>H338*J338*T338/M338</f>
        <v>0</v>
      </c>
      <c r="O338" s="158">
        <f>N338 / Y791</f>
        <v>0</v>
      </c>
      <c r="P338" s="239">
        <f>G338*J338*T338/M338</f>
        <v>0</v>
      </c>
      <c r="Q338" s="271">
        <f>P338 / Y791*100</f>
        <v>0</v>
      </c>
      <c r="R338" s="240">
        <f>IF(Q338&lt;0,Q338,0)</f>
        <v>0</v>
      </c>
      <c r="S338" s="152">
        <f>IF(Q338&gt;0,Q338,0)</f>
        <v>0</v>
      </c>
      <c r="T338" s="36">
        <f>IF(EXACT(D338,UPPER(D338)),1,0.01)/V338</f>
        <v>1</v>
      </c>
      <c r="U338" s="19">
        <v>0</v>
      </c>
      <c r="V338" s="19">
        <v>1</v>
      </c>
      <c r="W338" s="241">
        <f>IF(AND(Q338&lt;0,O338&gt;0),O338,0)</f>
        <v>0</v>
      </c>
      <c r="X338" s="241">
        <f>IF(AND(Q338&gt;0,O338&gt;0),O338,0)</f>
        <v>0</v>
      </c>
      <c r="Y338" s="234"/>
      <c r="Z338" s="235">
        <f>_xll.BDH(C338,$Z$7,$D$1,$D$1)</f>
        <v>59</v>
      </c>
      <c r="AA338" s="235">
        <f>IF(OR(F338="#N/A N/A",Z338="#N/A N/A"),0,  F338 - Z338)</f>
        <v>0.21999999999999886</v>
      </c>
      <c r="AB338" s="236">
        <f>IF(OR(Z338=0,Z338="#N/A N/A"),0,AA338 / Z338*100)</f>
        <v>0.37288135593220145</v>
      </c>
      <c r="AC338" s="235">
        <v>0</v>
      </c>
      <c r="AD338" s="237">
        <f>IF(D338 = C791,1,_xll.BDP(K338,$AD$7)*L338)</f>
        <v>1</v>
      </c>
      <c r="AE338" s="186">
        <f>AA338*AC338*T338/AD338 / AF791</f>
        <v>0</v>
      </c>
      <c r="AF338" s="197"/>
      <c r="AG338" s="188"/>
      <c r="AH338" s="170"/>
    </row>
    <row r="339" spans="1:34" s="43" customFormat="1" ht="12" customHeight="1" x14ac:dyDescent="0.2">
      <c r="A339" s="19"/>
      <c r="B339" s="51">
        <v>2337</v>
      </c>
      <c r="C339" s="223" t="s">
        <v>707</v>
      </c>
      <c r="D339" s="19" t="str">
        <f>_xll.BDP(C339,$D$7)</f>
        <v>EUR</v>
      </c>
      <c r="E339" s="19" t="s">
        <v>727</v>
      </c>
      <c r="F339" s="227">
        <f>_xll.BDP(C339,$F$7)</f>
        <v>6.63</v>
      </c>
      <c r="G339" s="227">
        <f>_xll.BDP(C339,$G$7)</f>
        <v>6.6859999999999999</v>
      </c>
      <c r="H339" s="228">
        <f>IF(OR(G339="#N/A N/A",F339="#N/A N/A"),0,  G339 - F339)</f>
        <v>5.600000000000005E-2</v>
      </c>
      <c r="I339" s="229">
        <f>IF(OR(F339=0,F339="#N/A N/A"),0,H339 / F339*100)</f>
        <v>0.84464555052790424</v>
      </c>
      <c r="J339" s="28">
        <v>0</v>
      </c>
      <c r="K339" s="51" t="str">
        <f>CONCATENATE(C791,D339, " Curncy")</f>
        <v>EUREUR Curncy</v>
      </c>
      <c r="L339" s="51">
        <f>IF(D339 = C791,1,_xll.BDP(K339,$L$7))</f>
        <v>1</v>
      </c>
      <c r="M339" s="230">
        <f>IF(D339 = C791,1,_xll.BDP(K339,$M$7)*L339)</f>
        <v>1</v>
      </c>
      <c r="N339" s="239">
        <f>H339*J339*T339/M339</f>
        <v>0</v>
      </c>
      <c r="O339" s="158">
        <f>N339 / Y791</f>
        <v>0</v>
      </c>
      <c r="P339" s="239">
        <f>G339*J339*T339/M339</f>
        <v>0</v>
      </c>
      <c r="Q339" s="271">
        <f>P339 / Y791*100</f>
        <v>0</v>
      </c>
      <c r="R339" s="240">
        <f>IF(Q339&lt;0,Q339,0)</f>
        <v>0</v>
      </c>
      <c r="S339" s="152">
        <f>IF(Q339&gt;0,Q339,0)</f>
        <v>0</v>
      </c>
      <c r="T339" s="36">
        <f>IF(EXACT(D339,UPPER(D339)),1,0.01)/V339</f>
        <v>1</v>
      </c>
      <c r="U339" s="19">
        <v>0</v>
      </c>
      <c r="V339" s="19">
        <v>1</v>
      </c>
      <c r="W339" s="241">
        <f>IF(AND(Q339&lt;0,O339&gt;0),O339,0)</f>
        <v>0</v>
      </c>
      <c r="X339" s="241">
        <f>IF(AND(Q339&gt;0,O339&gt;0),O339,0)</f>
        <v>0</v>
      </c>
      <c r="Y339" s="234"/>
      <c r="Z339" s="235">
        <f>_xll.BDH(C339,$Z$7,$D$1,$D$1)</f>
        <v>6.65</v>
      </c>
      <c r="AA339" s="235">
        <f>IF(OR(F339="#N/A N/A",Z339="#N/A N/A"),0,  F339 - Z339)</f>
        <v>-2.0000000000000462E-2</v>
      </c>
      <c r="AB339" s="236">
        <f>IF(OR(Z339=0,Z339="#N/A N/A"),0,AA339 / Z339*100)</f>
        <v>-0.30075187969925504</v>
      </c>
      <c r="AC339" s="235">
        <v>0</v>
      </c>
      <c r="AD339" s="237">
        <f>IF(D339 = C791,1,_xll.BDP(K339,$AD$7)*L339)</f>
        <v>1</v>
      </c>
      <c r="AE339" s="186">
        <f>AA339*AC339*T339/AD339 / AF791</f>
        <v>0</v>
      </c>
      <c r="AF339" s="197"/>
      <c r="AG339" s="188"/>
      <c r="AH339" s="170"/>
    </row>
    <row r="340" spans="1:34" s="43" customFormat="1" ht="12" customHeight="1" x14ac:dyDescent="0.2">
      <c r="A340" s="19"/>
      <c r="B340" s="51">
        <v>4284</v>
      </c>
      <c r="C340" s="223" t="s">
        <v>708</v>
      </c>
      <c r="D340" s="19" t="str">
        <f>_xll.BDP(C340,$D$7)</f>
        <v>EUR</v>
      </c>
      <c r="E340" s="19" t="s">
        <v>728</v>
      </c>
      <c r="F340" s="227">
        <f>_xll.BDP(C340,$F$7)</f>
        <v>1.669</v>
      </c>
      <c r="G340" s="227">
        <f>_xll.BDP(C340,$G$7)</f>
        <v>1.6719999999999999</v>
      </c>
      <c r="H340" s="228">
        <f>IF(OR(G340="#N/A N/A",F340="#N/A N/A"),0,  G340 - F340)</f>
        <v>2.9999999999998916E-3</v>
      </c>
      <c r="I340" s="229">
        <f>IF(OR(F340=0,F340="#N/A N/A"),0,H340 / F340*100)</f>
        <v>0.17974835230676403</v>
      </c>
      <c r="J340" s="28">
        <v>0</v>
      </c>
      <c r="K340" s="51" t="str">
        <f>CONCATENATE(C791,D340, " Curncy")</f>
        <v>EUREUR Curncy</v>
      </c>
      <c r="L340" s="51">
        <f>IF(D340 = C791,1,_xll.BDP(K340,$L$7))</f>
        <v>1</v>
      </c>
      <c r="M340" s="230">
        <f>IF(D340 = C791,1,_xll.BDP(K340,$M$7)*L340)</f>
        <v>1</v>
      </c>
      <c r="N340" s="239">
        <f>H340*J340*T340/M340</f>
        <v>0</v>
      </c>
      <c r="O340" s="158">
        <f>N340 / Y791</f>
        <v>0</v>
      </c>
      <c r="P340" s="239">
        <f>G340*J340*T340/M340</f>
        <v>0</v>
      </c>
      <c r="Q340" s="271">
        <f>P340 / Y791*100</f>
        <v>0</v>
      </c>
      <c r="R340" s="240">
        <f>IF(Q340&lt;0,Q340,0)</f>
        <v>0</v>
      </c>
      <c r="S340" s="152">
        <f>IF(Q340&gt;0,Q340,0)</f>
        <v>0</v>
      </c>
      <c r="T340" s="36">
        <f>IF(EXACT(D340,UPPER(D340)),1,0.01)/V340</f>
        <v>1</v>
      </c>
      <c r="U340" s="19">
        <v>0</v>
      </c>
      <c r="V340" s="19">
        <v>1</v>
      </c>
      <c r="W340" s="241">
        <f>IF(AND(Q340&lt;0,O340&gt;0),O340,0)</f>
        <v>0</v>
      </c>
      <c r="X340" s="241">
        <f>IF(AND(Q340&gt;0,O340&gt;0),O340,0)</f>
        <v>0</v>
      </c>
      <c r="Y340" s="234"/>
      <c r="Z340" s="235">
        <f>_xll.BDH(C340,$Z$7,$D$1,$D$1)</f>
        <v>1.6640000000000001</v>
      </c>
      <c r="AA340" s="235">
        <f>IF(OR(F340="#N/A N/A",Z340="#N/A N/A"),0,  F340 - Z340)</f>
        <v>4.9999999999998934E-3</v>
      </c>
      <c r="AB340" s="236">
        <f>IF(OR(Z340=0,Z340="#N/A N/A"),0,AA340 / Z340*100)</f>
        <v>0.30048076923076278</v>
      </c>
      <c r="AC340" s="235">
        <v>0</v>
      </c>
      <c r="AD340" s="237">
        <f>IF(D340 = C791,1,_xll.BDP(K340,$AD$7)*L340)</f>
        <v>1</v>
      </c>
      <c r="AE340" s="186">
        <f>AA340*AC340*T340/AD340 / AF791</f>
        <v>0</v>
      </c>
      <c r="AF340" s="197"/>
      <c r="AG340" s="188"/>
      <c r="AH340" s="170"/>
    </row>
    <row r="341" spans="1:34" s="43" customFormat="1" ht="12" customHeight="1" x14ac:dyDescent="0.2">
      <c r="A341" s="19"/>
      <c r="B341" s="51">
        <v>104</v>
      </c>
      <c r="C341" s="223" t="s">
        <v>706</v>
      </c>
      <c r="D341" s="19" t="str">
        <f>_xll.BDP(C341,$D$7)</f>
        <v>EUR</v>
      </c>
      <c r="E341" s="19" t="s">
        <v>726</v>
      </c>
      <c r="F341" s="227">
        <f>_xll.BDP(C341,$F$7)</f>
        <v>5.4589999999999996</v>
      </c>
      <c r="G341" s="227">
        <f>_xll.BDP(C341,$G$7)</f>
        <v>5.4909999999999997</v>
      </c>
      <c r="H341" s="228">
        <f>IF(OR(G341="#N/A N/A",F341="#N/A N/A"),0,  G341 - F341)</f>
        <v>3.2000000000000028E-2</v>
      </c>
      <c r="I341" s="229">
        <f>IF(OR(F341=0,F341="#N/A N/A"),0,H341 / F341*100)</f>
        <v>0.58618794651035044</v>
      </c>
      <c r="J341" s="28">
        <v>0</v>
      </c>
      <c r="K341" s="51" t="str">
        <f>CONCATENATE(C791,D341, " Curncy")</f>
        <v>EUREUR Curncy</v>
      </c>
      <c r="L341" s="51">
        <f>IF(D341 = C791,1,_xll.BDP(K341,$L$7))</f>
        <v>1</v>
      </c>
      <c r="M341" s="230">
        <f>IF(D341 = C791,1,_xll.BDP(K341,$M$7)*L341)</f>
        <v>1</v>
      </c>
      <c r="N341" s="239">
        <f>H341*J341*T341/M341</f>
        <v>0</v>
      </c>
      <c r="O341" s="158">
        <f>N341 / Y791</f>
        <v>0</v>
      </c>
      <c r="P341" s="239">
        <f>G341*J341*T341/M341</f>
        <v>0</v>
      </c>
      <c r="Q341" s="271">
        <f>P341 / Y791*100</f>
        <v>0</v>
      </c>
      <c r="R341" s="240">
        <f>IF(Q341&lt;0,Q341,0)</f>
        <v>0</v>
      </c>
      <c r="S341" s="152">
        <f>IF(Q341&gt;0,Q341,0)</f>
        <v>0</v>
      </c>
      <c r="T341" s="36">
        <f>IF(EXACT(D341,UPPER(D341)),1,0.01)/V341</f>
        <v>1</v>
      </c>
      <c r="U341" s="19">
        <v>0</v>
      </c>
      <c r="V341" s="19">
        <v>1</v>
      </c>
      <c r="W341" s="241">
        <f>IF(AND(Q341&lt;0,O341&gt;0),O341,0)</f>
        <v>0</v>
      </c>
      <c r="X341" s="241">
        <f>IF(AND(Q341&gt;0,O341&gt;0),O341,0)</f>
        <v>0</v>
      </c>
      <c r="Y341" s="234"/>
      <c r="Z341" s="235">
        <f>_xll.BDH(C341,$Z$7,$D$1,$D$1)</f>
        <v>5.4539999999999997</v>
      </c>
      <c r="AA341" s="235">
        <f>IF(OR(F341="#N/A N/A",Z341="#N/A N/A"),0,  F341 - Z341)</f>
        <v>4.9999999999998934E-3</v>
      </c>
      <c r="AB341" s="236">
        <f>IF(OR(Z341=0,Z341="#N/A N/A"),0,AA341 / Z341*100)</f>
        <v>9.1675834250089724E-2</v>
      </c>
      <c r="AC341" s="235">
        <v>0</v>
      </c>
      <c r="AD341" s="237">
        <f>IF(D341 = C791,1,_xll.BDP(K341,$AD$7)*L341)</f>
        <v>1</v>
      </c>
      <c r="AE341" s="186">
        <f>AA341*AC341*T341/AD341 / AF791</f>
        <v>0</v>
      </c>
      <c r="AF341" s="197"/>
      <c r="AG341" s="188"/>
      <c r="AH341" s="170"/>
    </row>
    <row r="342" spans="1:34" s="43" customFormat="1" ht="12" customHeight="1" x14ac:dyDescent="0.2">
      <c r="A342" s="19"/>
      <c r="B342" s="51">
        <v>12083</v>
      </c>
      <c r="C342" s="223" t="s">
        <v>709</v>
      </c>
      <c r="D342" s="19" t="str">
        <f>_xll.BDP(C342,$D$7)</f>
        <v>EUR</v>
      </c>
      <c r="E342" s="19" t="s">
        <v>729</v>
      </c>
      <c r="F342" s="227">
        <f>_xll.BDP(C342,$F$7)</f>
        <v>3.88</v>
      </c>
      <c r="G342" s="227">
        <f>_xll.BDP(C342,$G$7)</f>
        <v>3.8959999999999999</v>
      </c>
      <c r="H342" s="228">
        <f>IF(OR(G342="#N/A N/A",F342="#N/A N/A"),0,  G342 - F342)</f>
        <v>1.6000000000000014E-2</v>
      </c>
      <c r="I342" s="229">
        <f>IF(OR(F342=0,F342="#N/A N/A"),0,H342 / F342*100)</f>
        <v>0.41237113402061892</v>
      </c>
      <c r="J342" s="28">
        <v>0</v>
      </c>
      <c r="K342" s="51" t="str">
        <f>CONCATENATE(C791,D342, " Curncy")</f>
        <v>EUREUR Curncy</v>
      </c>
      <c r="L342" s="51">
        <f>IF(D342 = C791,1,_xll.BDP(K342,$L$7))</f>
        <v>1</v>
      </c>
      <c r="M342" s="230">
        <f>IF(D342 = C791,1,_xll.BDP(K342,$M$7)*L342)</f>
        <v>1</v>
      </c>
      <c r="N342" s="239">
        <f>H342*J342*T342/M342</f>
        <v>0</v>
      </c>
      <c r="O342" s="158">
        <f>N342 / Y791</f>
        <v>0</v>
      </c>
      <c r="P342" s="239">
        <f>G342*J342*T342/M342</f>
        <v>0</v>
      </c>
      <c r="Q342" s="271">
        <f>P342 / Y791*100</f>
        <v>0</v>
      </c>
      <c r="R342" s="240">
        <f>IF(Q342&lt;0,Q342,0)</f>
        <v>0</v>
      </c>
      <c r="S342" s="152">
        <f>IF(Q342&gt;0,Q342,0)</f>
        <v>0</v>
      </c>
      <c r="T342" s="36">
        <f>IF(EXACT(D342,UPPER(D342)),1,0.01)/V342</f>
        <v>1</v>
      </c>
      <c r="U342" s="19">
        <v>0</v>
      </c>
      <c r="V342" s="19">
        <v>1</v>
      </c>
      <c r="W342" s="241">
        <f>IF(AND(Q342&lt;0,O342&gt;0),O342,0)</f>
        <v>0</v>
      </c>
      <c r="X342" s="241">
        <f>IF(AND(Q342&gt;0,O342&gt;0),O342,0)</f>
        <v>0</v>
      </c>
      <c r="Y342" s="234"/>
      <c r="Z342" s="235">
        <f>_xll.BDH(C342,$Z$7,$D$1,$D$1)</f>
        <v>3.8650000000000002</v>
      </c>
      <c r="AA342" s="235">
        <f>IF(OR(F342="#N/A N/A",Z342="#N/A N/A"),0,  F342 - Z342)</f>
        <v>1.499999999999968E-2</v>
      </c>
      <c r="AB342" s="236">
        <f>IF(OR(Z342=0,Z342="#N/A N/A"),0,AA342 / Z342*100)</f>
        <v>0.38809831824061269</v>
      </c>
      <c r="AC342" s="235">
        <v>0</v>
      </c>
      <c r="AD342" s="237">
        <f>IF(D342 = C791,1,_xll.BDP(K342,$AD$7)*L342)</f>
        <v>1</v>
      </c>
      <c r="AE342" s="186">
        <f>AA342*AC342*T342/AD342 / AF791</f>
        <v>0</v>
      </c>
      <c r="AF342" s="197"/>
      <c r="AG342" s="188"/>
      <c r="AH342" s="170"/>
    </row>
    <row r="343" spans="1:34" s="43" customFormat="1" ht="12" customHeight="1" x14ac:dyDescent="0.2">
      <c r="A343" s="19"/>
      <c r="B343" s="51">
        <v>6282</v>
      </c>
      <c r="C343" s="223" t="s">
        <v>711</v>
      </c>
      <c r="D343" s="19" t="str">
        <f>_xll.BDP(C343,$D$7)</f>
        <v>EUR</v>
      </c>
      <c r="E343" s="19" t="s">
        <v>731</v>
      </c>
      <c r="F343" s="227">
        <f>_xll.BDP(C343,$F$7)</f>
        <v>17.375</v>
      </c>
      <c r="G343" s="227">
        <f>_xll.BDP(C343,$G$7)</f>
        <v>17.5</v>
      </c>
      <c r="H343" s="228">
        <f>IF(OR(G343="#N/A N/A",F343="#N/A N/A"),0,  G343 - F343)</f>
        <v>0.125</v>
      </c>
      <c r="I343" s="229">
        <f>IF(OR(F343=0,F343="#N/A N/A"),0,H343 / F343*100)</f>
        <v>0.71942446043165476</v>
      </c>
      <c r="J343" s="28">
        <v>0</v>
      </c>
      <c r="K343" s="51" t="str">
        <f>CONCATENATE(C791,D343, " Curncy")</f>
        <v>EUREUR Curncy</v>
      </c>
      <c r="L343" s="51">
        <f>IF(D343 = C791,1,_xll.BDP(K343,$L$7))</f>
        <v>1</v>
      </c>
      <c r="M343" s="230">
        <f>IF(D343 = C791,1,_xll.BDP(K343,$M$7)*L343)</f>
        <v>1</v>
      </c>
      <c r="N343" s="239">
        <f>H343*J343*T343/M343</f>
        <v>0</v>
      </c>
      <c r="O343" s="158">
        <f>N343 / Y791</f>
        <v>0</v>
      </c>
      <c r="P343" s="239">
        <f>G343*J343*T343/M343</f>
        <v>0</v>
      </c>
      <c r="Q343" s="271">
        <f>P343 / Y791*100</f>
        <v>0</v>
      </c>
      <c r="R343" s="240">
        <f>IF(Q343&lt;0,Q343,0)</f>
        <v>0</v>
      </c>
      <c r="S343" s="152">
        <f>IF(Q343&gt;0,Q343,0)</f>
        <v>0</v>
      </c>
      <c r="T343" s="36">
        <f>IF(EXACT(D343,UPPER(D343)),1,0.01)/V343</f>
        <v>1</v>
      </c>
      <c r="U343" s="19">
        <v>0</v>
      </c>
      <c r="V343" s="19">
        <v>1</v>
      </c>
      <c r="W343" s="241">
        <f>IF(AND(Q343&lt;0,O343&gt;0),O343,0)</f>
        <v>0</v>
      </c>
      <c r="X343" s="241">
        <f>IF(AND(Q343&gt;0,O343&gt;0),O343,0)</f>
        <v>0</v>
      </c>
      <c r="Y343" s="234"/>
      <c r="Z343" s="235">
        <f>_xll.BDH(C343,$Z$7,$D$1,$D$1)</f>
        <v>17.364999999999998</v>
      </c>
      <c r="AA343" s="235">
        <f>IF(OR(F343="#N/A N/A",Z343="#N/A N/A"),0,  F343 - Z343)</f>
        <v>1.0000000000001563E-2</v>
      </c>
      <c r="AB343" s="236">
        <f>IF(OR(Z343=0,Z343="#N/A N/A"),0,AA343 / Z343*100)</f>
        <v>5.758710048949936E-2</v>
      </c>
      <c r="AC343" s="235">
        <v>0</v>
      </c>
      <c r="AD343" s="237">
        <f>IF(D343 = C791,1,_xll.BDP(K343,$AD$7)*L343)</f>
        <v>1</v>
      </c>
      <c r="AE343" s="186">
        <f>AA343*AC343*T343/AD343 / AF791</f>
        <v>0</v>
      </c>
      <c r="AF343" s="197"/>
      <c r="AG343" s="188"/>
      <c r="AH343" s="170"/>
    </row>
    <row r="344" spans="1:34" s="43" customFormat="1" ht="12" customHeight="1" x14ac:dyDescent="0.2">
      <c r="A344" s="19"/>
      <c r="B344" s="51">
        <v>3929</v>
      </c>
      <c r="C344" s="223" t="s">
        <v>713</v>
      </c>
      <c r="D344" s="19" t="str">
        <f>_xll.BDP(C344,$D$7)</f>
        <v>EUR</v>
      </c>
      <c r="E344" s="19" t="s">
        <v>733</v>
      </c>
      <c r="F344" s="227">
        <f>_xll.BDP(C344,$F$7)</f>
        <v>11.44</v>
      </c>
      <c r="G344" s="227">
        <f>_xll.BDP(C344,$G$7)</f>
        <v>11.72</v>
      </c>
      <c r="H344" s="228">
        <f>IF(OR(G344="#N/A N/A",F344="#N/A N/A"),0,  G344 - F344)</f>
        <v>0.28000000000000114</v>
      </c>
      <c r="I344" s="229">
        <f>IF(OR(F344=0,F344="#N/A N/A"),0,H344 / F344*100)</f>
        <v>2.4475524475524577</v>
      </c>
      <c r="J344" s="28">
        <v>0</v>
      </c>
      <c r="K344" s="51" t="str">
        <f>CONCATENATE(C791,D344, " Curncy")</f>
        <v>EUREUR Curncy</v>
      </c>
      <c r="L344" s="51">
        <f>IF(D344 = C791,1,_xll.BDP(K344,$L$7))</f>
        <v>1</v>
      </c>
      <c r="M344" s="230">
        <f>IF(D344 = C791,1,_xll.BDP(K344,$M$7)*L344)</f>
        <v>1</v>
      </c>
      <c r="N344" s="239">
        <f>H344*J344*T344/M344</f>
        <v>0</v>
      </c>
      <c r="O344" s="158">
        <f>N344 / Y791</f>
        <v>0</v>
      </c>
      <c r="P344" s="239">
        <f>G344*J344*T344/M344</f>
        <v>0</v>
      </c>
      <c r="Q344" s="271">
        <f>P344 / Y791*100</f>
        <v>0</v>
      </c>
      <c r="R344" s="240">
        <f>IF(Q344&lt;0,Q344,0)</f>
        <v>0</v>
      </c>
      <c r="S344" s="152">
        <f>IF(Q344&gt;0,Q344,0)</f>
        <v>0</v>
      </c>
      <c r="T344" s="36">
        <f>IF(EXACT(D344,UPPER(D344)),1,0.01)/V344</f>
        <v>1</v>
      </c>
      <c r="U344" s="19">
        <v>0</v>
      </c>
      <c r="V344" s="19">
        <v>1</v>
      </c>
      <c r="W344" s="241">
        <f>IF(AND(Q344&lt;0,O344&gt;0),O344,0)</f>
        <v>0</v>
      </c>
      <c r="X344" s="241">
        <f>IF(AND(Q344&gt;0,O344&gt;0),O344,0)</f>
        <v>0</v>
      </c>
      <c r="Y344" s="234"/>
      <c r="Z344" s="235">
        <f>_xll.BDH(C344,$Z$7,$D$1,$D$1)</f>
        <v>11.26</v>
      </c>
      <c r="AA344" s="235">
        <f>IF(OR(F344="#N/A N/A",Z344="#N/A N/A"),0,  F344 - Z344)</f>
        <v>0.17999999999999972</v>
      </c>
      <c r="AB344" s="236">
        <f>IF(OR(Z344=0,Z344="#N/A N/A"),0,AA344 / Z344*100)</f>
        <v>1.5985790408525731</v>
      </c>
      <c r="AC344" s="235">
        <v>0</v>
      </c>
      <c r="AD344" s="237">
        <f>IF(D344 = C791,1,_xll.BDP(K344,$AD$7)*L344)</f>
        <v>1</v>
      </c>
      <c r="AE344" s="186">
        <f>AA344*AC344*T344/AD344 / AF791</f>
        <v>0</v>
      </c>
      <c r="AF344" s="197"/>
      <c r="AG344" s="188"/>
      <c r="AH344" s="170"/>
    </row>
    <row r="345" spans="1:34" s="43" customFormat="1" ht="12" customHeight="1" x14ac:dyDescent="0.2">
      <c r="A345" s="19"/>
      <c r="B345" s="51">
        <v>2395</v>
      </c>
      <c r="C345" s="223" t="s">
        <v>712</v>
      </c>
      <c r="D345" s="19" t="str">
        <f>_xll.BDP(C345,$D$7)</f>
        <v>EUR</v>
      </c>
      <c r="E345" s="19" t="s">
        <v>732</v>
      </c>
      <c r="F345" s="227">
        <f>_xll.BDP(C345,$F$7)</f>
        <v>23.94</v>
      </c>
      <c r="G345" s="227">
        <f>_xll.BDP(C345,$G$7)</f>
        <v>24.05</v>
      </c>
      <c r="H345" s="228">
        <f>IF(OR(G345="#N/A N/A",F345="#N/A N/A"),0,  G345 - F345)</f>
        <v>0.10999999999999943</v>
      </c>
      <c r="I345" s="229">
        <f>IF(OR(F345=0,F345="#N/A N/A"),0,H345 / F345*100)</f>
        <v>0.45948203842940449</v>
      </c>
      <c r="J345" s="28">
        <v>0</v>
      </c>
      <c r="K345" s="51" t="str">
        <f>CONCATENATE(C791,D345, " Curncy")</f>
        <v>EUREUR Curncy</v>
      </c>
      <c r="L345" s="51">
        <f>IF(D345 = C791,1,_xll.BDP(K345,$L$7))</f>
        <v>1</v>
      </c>
      <c r="M345" s="230">
        <f>IF(D345 = C791,1,_xll.BDP(K345,$M$7)*L345)</f>
        <v>1</v>
      </c>
      <c r="N345" s="239">
        <f>H345*J345*T345/M345</f>
        <v>0</v>
      </c>
      <c r="O345" s="158">
        <f>N345 / Y791</f>
        <v>0</v>
      </c>
      <c r="P345" s="239">
        <f>G345*J345*T345/M345</f>
        <v>0</v>
      </c>
      <c r="Q345" s="271">
        <f>P345 / Y791*100</f>
        <v>0</v>
      </c>
      <c r="R345" s="240">
        <f>IF(Q345&lt;0,Q345,0)</f>
        <v>0</v>
      </c>
      <c r="S345" s="152">
        <f>IF(Q345&gt;0,Q345,0)</f>
        <v>0</v>
      </c>
      <c r="T345" s="36">
        <f>IF(EXACT(D345,UPPER(D345)),1,0.01)/V345</f>
        <v>1</v>
      </c>
      <c r="U345" s="19">
        <v>0</v>
      </c>
      <c r="V345" s="19">
        <v>1</v>
      </c>
      <c r="W345" s="241">
        <f>IF(AND(Q345&lt;0,O345&gt;0),O345,0)</f>
        <v>0</v>
      </c>
      <c r="X345" s="241">
        <f>IF(AND(Q345&gt;0,O345&gt;0),O345,0)</f>
        <v>0</v>
      </c>
      <c r="Y345" s="234"/>
      <c r="Z345" s="235">
        <f>_xll.BDH(C345,$Z$7,$D$1,$D$1)</f>
        <v>24.22</v>
      </c>
      <c r="AA345" s="235">
        <f>IF(OR(F345="#N/A N/A",Z345="#N/A N/A"),0,  F345 - Z345)</f>
        <v>-0.27999999999999758</v>
      </c>
      <c r="AB345" s="236">
        <f>IF(OR(Z345=0,Z345="#N/A N/A"),0,AA345 / Z345*100)</f>
        <v>-1.1560693641618398</v>
      </c>
      <c r="AC345" s="235">
        <v>0</v>
      </c>
      <c r="AD345" s="237">
        <f>IF(D345 = C791,1,_xll.BDP(K345,$AD$7)*L345)</f>
        <v>1</v>
      </c>
      <c r="AE345" s="186">
        <f>AA345*AC345*T345/AD345 / AF791</f>
        <v>0</v>
      </c>
      <c r="AF345" s="197"/>
      <c r="AG345" s="188"/>
      <c r="AH345" s="170"/>
    </row>
    <row r="346" spans="1:34" s="43" customFormat="1" ht="12" customHeight="1" x14ac:dyDescent="0.2">
      <c r="A346" s="19"/>
      <c r="B346" s="51">
        <v>3347</v>
      </c>
      <c r="C346" s="223" t="s">
        <v>715</v>
      </c>
      <c r="D346" s="19" t="str">
        <f>_xll.BDP(C346,$D$7)</f>
        <v>EUR</v>
      </c>
      <c r="E346" s="19" t="s">
        <v>734</v>
      </c>
      <c r="F346" s="227">
        <f>_xll.BDP(C346,$F$7)</f>
        <v>2.681</v>
      </c>
      <c r="G346" s="227">
        <f>_xll.BDP(C346,$G$7)</f>
        <v>2.7120000000000002</v>
      </c>
      <c r="H346" s="228">
        <f>IF(OR(G346="#N/A N/A",F346="#N/A N/A"),0,  G346 - F346)</f>
        <v>3.1000000000000139E-2</v>
      </c>
      <c r="I346" s="229">
        <f>IF(OR(F346=0,F346="#N/A N/A"),0,H346 / F346*100)</f>
        <v>1.1562849682954173</v>
      </c>
      <c r="J346" s="28">
        <v>0</v>
      </c>
      <c r="K346" s="51" t="str">
        <f>CONCATENATE(C791,D346, " Curncy")</f>
        <v>EUREUR Curncy</v>
      </c>
      <c r="L346" s="51">
        <f>IF(D346 = C791,1,_xll.BDP(K346,$L$7))</f>
        <v>1</v>
      </c>
      <c r="M346" s="230">
        <f>IF(D346 = C791,1,_xll.BDP(K346,$M$7)*L346)</f>
        <v>1</v>
      </c>
      <c r="N346" s="239">
        <f>H346*J346*T346/M346</f>
        <v>0</v>
      </c>
      <c r="O346" s="158">
        <f>N346 / Y791</f>
        <v>0</v>
      </c>
      <c r="P346" s="239">
        <f>G346*J346*T346/M346</f>
        <v>0</v>
      </c>
      <c r="Q346" s="271">
        <f>P346 / Y791*100</f>
        <v>0</v>
      </c>
      <c r="R346" s="240">
        <f>IF(Q346&lt;0,Q346,0)</f>
        <v>0</v>
      </c>
      <c r="S346" s="152">
        <f>IF(Q346&gt;0,Q346,0)</f>
        <v>0</v>
      </c>
      <c r="T346" s="36">
        <f>IF(EXACT(D346,UPPER(D346)),1,0.01)/V346</f>
        <v>1</v>
      </c>
      <c r="U346" s="19">
        <v>0</v>
      </c>
      <c r="V346" s="19">
        <v>1</v>
      </c>
      <c r="W346" s="241">
        <f>IF(AND(Q346&lt;0,O346&gt;0),O346,0)</f>
        <v>0</v>
      </c>
      <c r="X346" s="241">
        <f>IF(AND(Q346&gt;0,O346&gt;0),O346,0)</f>
        <v>0</v>
      </c>
      <c r="Y346" s="234"/>
      <c r="Z346" s="235">
        <f>_xll.BDH(C346,$Z$7,$D$1,$D$1)</f>
        <v>2.6560000000000001</v>
      </c>
      <c r="AA346" s="235">
        <f>IF(OR(F346="#N/A N/A",Z346="#N/A N/A"),0,  F346 - Z346)</f>
        <v>2.4999999999999911E-2</v>
      </c>
      <c r="AB346" s="236">
        <f>IF(OR(Z346=0,Z346="#N/A N/A"),0,AA346 / Z346*100)</f>
        <v>0.94126506024096046</v>
      </c>
      <c r="AC346" s="235">
        <v>0</v>
      </c>
      <c r="AD346" s="237">
        <f>IF(D346 = C791,1,_xll.BDP(K346,$AD$7)*L346)</f>
        <v>1</v>
      </c>
      <c r="AE346" s="186">
        <f>AA346*AC346*T346/AD346 / AF791</f>
        <v>0</v>
      </c>
      <c r="AF346" s="197"/>
      <c r="AG346" s="188"/>
      <c r="AH346" s="170"/>
    </row>
    <row r="347" spans="1:34" s="43" customFormat="1" ht="12" customHeight="1" x14ac:dyDescent="0.2">
      <c r="A347" s="19"/>
      <c r="B347" s="51">
        <v>1067</v>
      </c>
      <c r="C347" s="223" t="s">
        <v>716</v>
      </c>
      <c r="D347" s="19" t="str">
        <f>_xll.BDP(C347,$D$7)</f>
        <v>EUR</v>
      </c>
      <c r="E347" s="19" t="s">
        <v>735</v>
      </c>
      <c r="F347" s="227">
        <f>_xll.BDP(C347,$F$7)</f>
        <v>13.98</v>
      </c>
      <c r="G347" s="227">
        <f>_xll.BDP(C347,$G$7)</f>
        <v>14</v>
      </c>
      <c r="H347" s="228">
        <f>IF(OR(G347="#N/A N/A",F347="#N/A N/A"),0,  G347 - F347)</f>
        <v>1.9999999999999574E-2</v>
      </c>
      <c r="I347" s="229">
        <f>IF(OR(F347=0,F347="#N/A N/A"),0,H347 / F347*100)</f>
        <v>0.14306151645207132</v>
      </c>
      <c r="J347" s="28">
        <v>0</v>
      </c>
      <c r="K347" s="51" t="str">
        <f>CONCATENATE(C791,D347, " Curncy")</f>
        <v>EUREUR Curncy</v>
      </c>
      <c r="L347" s="51">
        <f>IF(D347 = C791,1,_xll.BDP(K347,$L$7))</f>
        <v>1</v>
      </c>
      <c r="M347" s="230">
        <f>IF(D347 = C791,1,_xll.BDP(K347,$M$7)*L347)</f>
        <v>1</v>
      </c>
      <c r="N347" s="239">
        <f>H347*J347*T347/M347</f>
        <v>0</v>
      </c>
      <c r="O347" s="158">
        <f>N347 / Y791</f>
        <v>0</v>
      </c>
      <c r="P347" s="239">
        <f>G347*J347*T347/M347</f>
        <v>0</v>
      </c>
      <c r="Q347" s="271">
        <f>P347 / Y791*100</f>
        <v>0</v>
      </c>
      <c r="R347" s="240">
        <f>IF(Q347&lt;0,Q347,0)</f>
        <v>0</v>
      </c>
      <c r="S347" s="152">
        <f>IF(Q347&gt;0,Q347,0)</f>
        <v>0</v>
      </c>
      <c r="T347" s="36">
        <f>IF(EXACT(D347,UPPER(D347)),1,0.01)/V347</f>
        <v>1</v>
      </c>
      <c r="U347" s="19">
        <v>0</v>
      </c>
      <c r="V347" s="19">
        <v>1</v>
      </c>
      <c r="W347" s="241">
        <f>IF(AND(Q347&lt;0,O347&gt;0),O347,0)</f>
        <v>0</v>
      </c>
      <c r="X347" s="241">
        <f>IF(AND(Q347&gt;0,O347&gt;0),O347,0)</f>
        <v>0</v>
      </c>
      <c r="Y347" s="234"/>
      <c r="Z347" s="235">
        <f>_xll.BDH(C347,$Z$7,$D$1,$D$1)</f>
        <v>14.24</v>
      </c>
      <c r="AA347" s="235">
        <f>IF(OR(F347="#N/A N/A",Z347="#N/A N/A"),0,  F347 - Z347)</f>
        <v>-0.25999999999999979</v>
      </c>
      <c r="AB347" s="236">
        <f>IF(OR(Z347=0,Z347="#N/A N/A"),0,AA347 / Z347*100)</f>
        <v>-1.8258426966292121</v>
      </c>
      <c r="AC347" s="235">
        <v>0</v>
      </c>
      <c r="AD347" s="237">
        <f>IF(D347 = C791,1,_xll.BDP(K347,$AD$7)*L347)</f>
        <v>1</v>
      </c>
      <c r="AE347" s="186">
        <f>AA347*AC347*T347/AD347 / AF791</f>
        <v>0</v>
      </c>
      <c r="AF347" s="197"/>
      <c r="AG347" s="188"/>
      <c r="AH347" s="170"/>
    </row>
    <row r="348" spans="1:34" s="43" customFormat="1" ht="12" customHeight="1" x14ac:dyDescent="0.2">
      <c r="A348" s="19"/>
      <c r="B348" s="51">
        <v>3959</v>
      </c>
      <c r="C348" s="223" t="s">
        <v>717</v>
      </c>
      <c r="D348" s="19" t="str">
        <f>_xll.BDP(C348,$D$7)</f>
        <v>EUR</v>
      </c>
      <c r="E348" s="19" t="s">
        <v>736</v>
      </c>
      <c r="F348" s="227">
        <f>_xll.BDP(C348,$F$7)</f>
        <v>7.9020000000000001</v>
      </c>
      <c r="G348" s="227">
        <f>_xll.BDP(C348,$G$7)</f>
        <v>8.1010000000000009</v>
      </c>
      <c r="H348" s="228">
        <f>IF(OR(G348="#N/A N/A",F348="#N/A N/A"),0,  G348 - F348)</f>
        <v>0.19900000000000073</v>
      </c>
      <c r="I348" s="229">
        <f>IF(OR(F348=0,F348="#N/A N/A"),0,H348 / F348*100)</f>
        <v>2.5183497848646001</v>
      </c>
      <c r="J348" s="28">
        <v>0</v>
      </c>
      <c r="K348" s="51" t="str">
        <f>CONCATENATE(C791,D348, " Curncy")</f>
        <v>EUREUR Curncy</v>
      </c>
      <c r="L348" s="51">
        <f>IF(D348 = C791,1,_xll.BDP(K348,$L$7))</f>
        <v>1</v>
      </c>
      <c r="M348" s="230">
        <f>IF(D348 = C791,1,_xll.BDP(K348,$M$7)*L348)</f>
        <v>1</v>
      </c>
      <c r="N348" s="239">
        <f>H348*J348*T348/M348</f>
        <v>0</v>
      </c>
      <c r="O348" s="158">
        <f>N348 / Y791</f>
        <v>0</v>
      </c>
      <c r="P348" s="239">
        <f>G348*J348*T348/M348</f>
        <v>0</v>
      </c>
      <c r="Q348" s="271">
        <f>P348 / Y791*100</f>
        <v>0</v>
      </c>
      <c r="R348" s="240">
        <f>IF(Q348&lt;0,Q348,0)</f>
        <v>0</v>
      </c>
      <c r="S348" s="152">
        <f>IF(Q348&gt;0,Q348,0)</f>
        <v>0</v>
      </c>
      <c r="T348" s="36">
        <f>IF(EXACT(D348,UPPER(D348)),1,0.01)/V348</f>
        <v>1</v>
      </c>
      <c r="U348" s="19">
        <v>0</v>
      </c>
      <c r="V348" s="19">
        <v>1</v>
      </c>
      <c r="W348" s="241">
        <f>IF(AND(Q348&lt;0,O348&gt;0),O348,0)</f>
        <v>0</v>
      </c>
      <c r="X348" s="241">
        <f>IF(AND(Q348&gt;0,O348&gt;0),O348,0)</f>
        <v>0</v>
      </c>
      <c r="Y348" s="234"/>
      <c r="Z348" s="235">
        <f>_xll.BDH(C348,$Z$7,$D$1,$D$1)</f>
        <v>7.95</v>
      </c>
      <c r="AA348" s="235">
        <f>IF(OR(F348="#N/A N/A",Z348="#N/A N/A"),0,  F348 - Z348)</f>
        <v>-4.8000000000000043E-2</v>
      </c>
      <c r="AB348" s="236">
        <f>IF(OR(Z348=0,Z348="#N/A N/A"),0,AA348 / Z348*100)</f>
        <v>-0.60377358490566091</v>
      </c>
      <c r="AC348" s="235">
        <v>0</v>
      </c>
      <c r="AD348" s="237">
        <f>IF(D348 = C791,1,_xll.BDP(K348,$AD$7)*L348)</f>
        <v>1</v>
      </c>
      <c r="AE348" s="186">
        <f>AA348*AC348*T348/AD348 / AF791</f>
        <v>0</v>
      </c>
      <c r="AF348" s="197"/>
      <c r="AG348" s="188"/>
      <c r="AH348" s="170"/>
    </row>
    <row r="349" spans="1:34" s="43" customFormat="1" ht="12" customHeight="1" x14ac:dyDescent="0.2">
      <c r="A349" s="252" t="s">
        <v>718</v>
      </c>
      <c r="B349" s="253"/>
      <c r="C349" s="254"/>
      <c r="D349" s="252"/>
      <c r="E349" s="255" t="s">
        <v>719</v>
      </c>
      <c r="F349" s="256"/>
      <c r="G349" s="256"/>
      <c r="H349" s="257"/>
      <c r="I349" s="258"/>
      <c r="J349" s="259"/>
      <c r="K349" s="253"/>
      <c r="L349" s="253"/>
      <c r="M349" s="260"/>
      <c r="N349" s="267">
        <f xml:space="preserve"> SUM(N334:N348)</f>
        <v>0</v>
      </c>
      <c r="O349" s="261">
        <f xml:space="preserve"> SUM(O334:O348)</f>
        <v>0</v>
      </c>
      <c r="P349" s="267">
        <f xml:space="preserve"> SUM(P334:P348)</f>
        <v>0</v>
      </c>
      <c r="Q349" s="272">
        <f xml:space="preserve"> SUM(Q334:Q348)</f>
        <v>0</v>
      </c>
      <c r="R349" s="269">
        <f xml:space="preserve"> SUM(R334:R348)</f>
        <v>0</v>
      </c>
      <c r="S349" s="153">
        <f xml:space="preserve"> SUM(S334:S348)</f>
        <v>0</v>
      </c>
      <c r="T349" s="262"/>
      <c r="U349" s="252"/>
      <c r="V349" s="252"/>
      <c r="W349" s="273">
        <f xml:space="preserve"> SUM(W334:W348)</f>
        <v>0</v>
      </c>
      <c r="X349" s="273">
        <f xml:space="preserve"> SUM(X334:X348)</f>
        <v>0</v>
      </c>
      <c r="Y349" s="263"/>
      <c r="Z349" s="264"/>
      <c r="AA349" s="264"/>
      <c r="AB349" s="265"/>
      <c r="AC349" s="264"/>
      <c r="AD349" s="266"/>
      <c r="AE349" s="270">
        <f xml:space="preserve"> SUM(AE334:AE348)</f>
        <v>0</v>
      </c>
      <c r="AF349" s="208"/>
      <c r="AG349" s="188"/>
      <c r="AH349" s="170"/>
    </row>
    <row r="350" spans="1:34" s="43" customFormat="1" x14ac:dyDescent="0.2">
      <c r="B350" s="48"/>
      <c r="C350" s="140"/>
      <c r="F350" s="66"/>
      <c r="G350" s="66"/>
      <c r="H350" s="67"/>
      <c r="I350" s="75"/>
      <c r="J350" s="25"/>
      <c r="K350" s="48"/>
      <c r="L350" s="48"/>
      <c r="M350" s="68"/>
      <c r="N350" s="69"/>
      <c r="O350" s="78"/>
      <c r="P350" s="69"/>
      <c r="Q350" s="84"/>
      <c r="R350" s="81"/>
      <c r="S350" s="152"/>
      <c r="T350" s="33"/>
      <c r="W350" s="143"/>
      <c r="X350" s="143"/>
      <c r="Y350" s="194"/>
      <c r="Z350" s="176"/>
      <c r="AA350" s="174"/>
      <c r="AB350" s="162"/>
      <c r="AC350" s="161"/>
      <c r="AD350" s="163"/>
      <c r="AE350" s="186"/>
      <c r="AF350" s="197"/>
      <c r="AG350" s="188"/>
      <c r="AH350" s="170"/>
    </row>
    <row r="351" spans="1:34" s="43" customFormat="1" ht="12" customHeight="1" x14ac:dyDescent="0.2">
      <c r="B351" s="48">
        <v>1496</v>
      </c>
      <c r="C351" s="140" t="s">
        <v>972</v>
      </c>
      <c r="D351" s="43" t="str">
        <f>_xll.BDP(C351,$D$7)</f>
        <v>SEK</v>
      </c>
      <c r="E351" s="43" t="s">
        <v>1004</v>
      </c>
      <c r="F351" s="66">
        <f>_xll.BDP(C351,$F$7)</f>
        <v>185.5</v>
      </c>
      <c r="G351" s="66">
        <f>_xll.BDP(C351,$G$7)</f>
        <v>185.6</v>
      </c>
      <c r="H351" s="67">
        <f>IF(OR(G351="#N/A N/A",F351="#N/A N/A"),0,  G351 - F351)</f>
        <v>9.9999999999994316E-2</v>
      </c>
      <c r="I351" s="75">
        <f>IF(OR(F351=0,F351="#N/A N/A"),0,H351 / F351*100)</f>
        <v>5.3908355795145184E-2</v>
      </c>
      <c r="J351" s="25">
        <v>0</v>
      </c>
      <c r="K351" s="48" t="str">
        <f>CONCATENATE(C791,D351, " Curncy")</f>
        <v>EURSEK Curncy</v>
      </c>
      <c r="L351" s="48">
        <f>IF(D351 = C791,1,_xll.BDP(K351,$L$7))</f>
        <v>1</v>
      </c>
      <c r="M351" s="68">
        <f>IF(D351 = C791,1,_xll.BDP(K351,$M$7)*L351)</f>
        <v>10.1592</v>
      </c>
      <c r="N351" s="69">
        <f>H351*J351*T351/M351</f>
        <v>0</v>
      </c>
      <c r="O351" s="78">
        <f>N351 / Y791</f>
        <v>0</v>
      </c>
      <c r="P351" s="69">
        <f>G351*J351*T351/M351</f>
        <v>0</v>
      </c>
      <c r="Q351" s="84">
        <f>P351 / Y791*100</f>
        <v>0</v>
      </c>
      <c r="R351" s="81">
        <f>IF(Q351&lt;0,Q351,0)</f>
        <v>0</v>
      </c>
      <c r="S351" s="152">
        <f>IF(Q351&gt;0,Q351,0)</f>
        <v>0</v>
      </c>
      <c r="T351" s="33">
        <f>IF(EXACT(D351,UPPER(D351)),1,0.01)/V351</f>
        <v>1</v>
      </c>
      <c r="U351" s="43">
        <v>0</v>
      </c>
      <c r="V351" s="43">
        <v>1</v>
      </c>
      <c r="W351" s="143">
        <f>IF(AND(Q351&lt;0,O351&gt;0),O351,0)</f>
        <v>0</v>
      </c>
      <c r="X351" s="143">
        <f>IF(AND(Q351&gt;0,O351&gt;0),O351,0)</f>
        <v>0</v>
      </c>
      <c r="Y351" s="194"/>
      <c r="Z351" s="176">
        <f>_xll.BDH(C351,$Z$7,$D$1,$D$1)</f>
        <v>183.8</v>
      </c>
      <c r="AA351" s="174">
        <f>IF(OR(F351="#N/A N/A",Z351="#N/A N/A"),0,  F351 - Z351)</f>
        <v>1.6999999999999886</v>
      </c>
      <c r="AB351" s="162">
        <f>IF(OR(Z351=0,Z351="#N/A N/A"),0,AA351 / Z351*100)</f>
        <v>0.92491838955385663</v>
      </c>
      <c r="AC351" s="161">
        <v>0</v>
      </c>
      <c r="AD351" s="163">
        <f>IF(D351 = C791,1,_xll.BDP(K351,$AD$7)*L351)</f>
        <v>10.1783</v>
      </c>
      <c r="AE351" s="186">
        <f>AA351*AC351*T351/AD351 / AF791</f>
        <v>0</v>
      </c>
      <c r="AF351" s="197"/>
      <c r="AG351" s="188"/>
      <c r="AH351" s="170"/>
    </row>
    <row r="352" spans="1:34" s="43" customFormat="1" ht="12" customHeight="1" x14ac:dyDescent="0.2">
      <c r="B352" s="48">
        <v>8397</v>
      </c>
      <c r="C352" s="140" t="s">
        <v>973</v>
      </c>
      <c r="D352" s="43" t="str">
        <f>_xll.BDP(C352,$D$7)</f>
        <v>SEK</v>
      </c>
      <c r="E352" s="43" t="s">
        <v>1005</v>
      </c>
      <c r="F352" s="66">
        <f>_xll.BDP(C352,$F$7)</f>
        <v>1239.5</v>
      </c>
      <c r="G352" s="66">
        <f>_xll.BDP(C352,$G$7)</f>
        <v>1232</v>
      </c>
      <c r="H352" s="67">
        <f>IF(OR(G352="#N/A N/A",F352="#N/A N/A"),0,  G352 - F352)</f>
        <v>-7.5</v>
      </c>
      <c r="I352" s="75">
        <f>IF(OR(F352=0,F352="#N/A N/A"),0,H352 / F352*100)</f>
        <v>-0.60508269463493347</v>
      </c>
      <c r="J352" s="25">
        <v>0</v>
      </c>
      <c r="K352" s="48" t="str">
        <f>CONCATENATE(C791,D352, " Curncy")</f>
        <v>EURSEK Curncy</v>
      </c>
      <c r="L352" s="48">
        <f>IF(D352 = C791,1,_xll.BDP(K352,$L$7))</f>
        <v>1</v>
      </c>
      <c r="M352" s="68">
        <f>IF(D352 = C791,1,_xll.BDP(K352,$M$7)*L352)</f>
        <v>10.1592</v>
      </c>
      <c r="N352" s="69">
        <f>H352*J352*T352/M352</f>
        <v>0</v>
      </c>
      <c r="O352" s="78">
        <f>N352 / Y791</f>
        <v>0</v>
      </c>
      <c r="P352" s="69">
        <f>G352*J352*T352/M352</f>
        <v>0</v>
      </c>
      <c r="Q352" s="84">
        <f>P352 / Y791*100</f>
        <v>0</v>
      </c>
      <c r="R352" s="81">
        <f>IF(Q352&lt;0,Q352,0)</f>
        <v>0</v>
      </c>
      <c r="S352" s="152">
        <f>IF(Q352&gt;0,Q352,0)</f>
        <v>0</v>
      </c>
      <c r="T352" s="33">
        <f>IF(EXACT(D352,UPPER(D352)),1,0.01)/V352</f>
        <v>1</v>
      </c>
      <c r="U352" s="43">
        <v>0</v>
      </c>
      <c r="V352" s="43">
        <v>1</v>
      </c>
      <c r="W352" s="143">
        <f>IF(AND(Q352&lt;0,O352&gt;0),O352,0)</f>
        <v>0</v>
      </c>
      <c r="X352" s="143">
        <f>IF(AND(Q352&gt;0,O352&gt;0),O352,0)</f>
        <v>0</v>
      </c>
      <c r="Y352" s="194"/>
      <c r="Z352" s="176">
        <f>_xll.BDH(C352,$Z$7,$D$1,$D$1)</f>
        <v>1233</v>
      </c>
      <c r="AA352" s="174">
        <f>IF(OR(F352="#N/A N/A",Z352="#N/A N/A"),0,  F352 - Z352)</f>
        <v>6.5</v>
      </c>
      <c r="AB352" s="162">
        <f>IF(OR(Z352=0,Z352="#N/A N/A"),0,AA352 / Z352*100)</f>
        <v>0.52716950527169504</v>
      </c>
      <c r="AC352" s="161">
        <v>0</v>
      </c>
      <c r="AD352" s="163">
        <f>IF(D352 = C791,1,_xll.BDP(K352,$AD$7)*L352)</f>
        <v>10.1783</v>
      </c>
      <c r="AE352" s="186">
        <f>AA352*AC352*T352/AD352 / AF791</f>
        <v>0</v>
      </c>
      <c r="AF352" s="197"/>
      <c r="AG352" s="188"/>
      <c r="AH352" s="170"/>
    </row>
    <row r="353" spans="2:34" s="43" customFormat="1" x14ac:dyDescent="0.2">
      <c r="B353" s="48">
        <v>21323</v>
      </c>
      <c r="C353" s="140" t="s">
        <v>148</v>
      </c>
      <c r="D353" s="43" t="str">
        <f>_xll.BDP(C353,$D$7)</f>
        <v>SEK</v>
      </c>
      <c r="E353" s="43" t="s">
        <v>411</v>
      </c>
      <c r="F353" s="66">
        <f>_xll.BDP(C353,$F$7)</f>
        <v>31.38</v>
      </c>
      <c r="G353" s="66">
        <f>_xll.BDP(C353,$G$7)</f>
        <v>32.6</v>
      </c>
      <c r="H353" s="67">
        <f>IF(OR(G353="#N/A N/A",F353="#N/A N/A"),0,  G353 - F353)</f>
        <v>1.2200000000000024</v>
      </c>
      <c r="I353" s="75">
        <f>IF(OR(F353=0,F353="#N/A N/A"),0,H353 / F353*100)</f>
        <v>3.8878266411727291</v>
      </c>
      <c r="J353" s="25">
        <v>110000</v>
      </c>
      <c r="K353" s="48" t="str">
        <f>CONCATENATE(C791,D353, " Curncy")</f>
        <v>EURSEK Curncy</v>
      </c>
      <c r="L353" s="48">
        <f>IF(D353 = C791,1,_xll.BDP(K353,$L$7))</f>
        <v>1</v>
      </c>
      <c r="M353" s="68">
        <f>IF(D353 = C791,1,_xll.BDP(K353,$M$7)*L353)</f>
        <v>10.1592</v>
      </c>
      <c r="N353" s="69">
        <f>H353*J353*T353/M353</f>
        <v>13209.701551303278</v>
      </c>
      <c r="O353" s="78">
        <f>N353 / Y791</f>
        <v>7.8515998691333912E-5</v>
      </c>
      <c r="P353" s="69">
        <f>G353*J353*T353/M353</f>
        <v>352980.54964957869</v>
      </c>
      <c r="Q353" s="84">
        <f>P353 / Y791*100</f>
        <v>0.20980504568340005</v>
      </c>
      <c r="R353" s="81">
        <f>IF(Q353&lt;0,Q353,0)</f>
        <v>0</v>
      </c>
      <c r="S353" s="152">
        <f>IF(Q353&gt;0,Q353,0)</f>
        <v>0.20980504568340005</v>
      </c>
      <c r="T353" s="33">
        <f>IF(EXACT(D353,UPPER(D353)),1,0.01)/V353</f>
        <v>1</v>
      </c>
      <c r="U353" s="43">
        <v>0</v>
      </c>
      <c r="V353" s="43">
        <v>1</v>
      </c>
      <c r="W353" s="143">
        <f>IF(AND(Q353&lt;0,O353&gt;0),O353,0)</f>
        <v>0</v>
      </c>
      <c r="X353" s="143">
        <f>IF(AND(Q353&gt;0,O353&gt;0),O353,0)</f>
        <v>7.8515998691333912E-5</v>
      </c>
      <c r="Y353" s="194"/>
      <c r="Z353" s="176">
        <f>_xll.BDH(C353,$Z$7,$D$1,$D$1)</f>
        <v>31.14</v>
      </c>
      <c r="AA353" s="174">
        <f>IF(OR(F353="#N/A N/A",Z353="#N/A N/A"),0,  F353 - Z353)</f>
        <v>0.23999999999999844</v>
      </c>
      <c r="AB353" s="162">
        <f>IF(OR(Z353=0,Z353="#N/A N/A"),0,AA353 / Z353*100)</f>
        <v>0.77071290944122806</v>
      </c>
      <c r="AC353" s="161">
        <v>110000</v>
      </c>
      <c r="AD353" s="163">
        <f>IF(D353 = C791,1,_xll.BDP(K353,$AD$7)*L353)</f>
        <v>10.1783</v>
      </c>
      <c r="AE353" s="186">
        <f>AA353*AC353*T353/AD353 / AF791</f>
        <v>1.5244092153300239E-5</v>
      </c>
      <c r="AF353" s="197"/>
      <c r="AG353" s="188"/>
      <c r="AH353" s="170"/>
    </row>
    <row r="354" spans="2:34" s="43" customFormat="1" ht="12" customHeight="1" x14ac:dyDescent="0.2">
      <c r="B354" s="48">
        <v>2289</v>
      </c>
      <c r="C354" s="140" t="s">
        <v>974</v>
      </c>
      <c r="D354" s="43" t="str">
        <f>_xll.BDP(C354,$D$7)</f>
        <v>SEK</v>
      </c>
      <c r="E354" s="43" t="s">
        <v>1006</v>
      </c>
      <c r="F354" s="66">
        <f>_xll.BDP(C354,$F$7)</f>
        <v>267.3</v>
      </c>
      <c r="G354" s="66">
        <f>_xll.BDP(C354,$G$7)</f>
        <v>269.5</v>
      </c>
      <c r="H354" s="67">
        <f>IF(OR(G354="#N/A N/A",F354="#N/A N/A"),0,  G354 - F354)</f>
        <v>2.1999999999999886</v>
      </c>
      <c r="I354" s="75">
        <f>IF(OR(F354=0,F354="#N/A N/A"),0,H354 / F354*100)</f>
        <v>0.82304526748970763</v>
      </c>
      <c r="J354" s="25">
        <v>0</v>
      </c>
      <c r="K354" s="48" t="str">
        <f>CONCATENATE(C791,D354, " Curncy")</f>
        <v>EURSEK Curncy</v>
      </c>
      <c r="L354" s="48">
        <f>IF(D354 = C791,1,_xll.BDP(K354,$L$7))</f>
        <v>1</v>
      </c>
      <c r="M354" s="68">
        <f>IF(D354 = C791,1,_xll.BDP(K354,$M$7)*L354)</f>
        <v>10.1592</v>
      </c>
      <c r="N354" s="69">
        <f>H354*J354*T354/M354</f>
        <v>0</v>
      </c>
      <c r="O354" s="78">
        <f>N354 / Y791</f>
        <v>0</v>
      </c>
      <c r="P354" s="69">
        <f>G354*J354*T354/M354</f>
        <v>0</v>
      </c>
      <c r="Q354" s="84">
        <f>P354 / Y791*100</f>
        <v>0</v>
      </c>
      <c r="R354" s="81">
        <f>IF(Q354&lt;0,Q354,0)</f>
        <v>0</v>
      </c>
      <c r="S354" s="152">
        <f>IF(Q354&gt;0,Q354,0)</f>
        <v>0</v>
      </c>
      <c r="T354" s="33">
        <f>IF(EXACT(D354,UPPER(D354)),1,0.01)/V354</f>
        <v>1</v>
      </c>
      <c r="U354" s="43">
        <v>0</v>
      </c>
      <c r="V354" s="43">
        <v>1</v>
      </c>
      <c r="W354" s="143">
        <f>IF(AND(Q354&lt;0,O354&gt;0),O354,0)</f>
        <v>0</v>
      </c>
      <c r="X354" s="143">
        <f>IF(AND(Q354&gt;0,O354&gt;0),O354,0)</f>
        <v>0</v>
      </c>
      <c r="Y354" s="194"/>
      <c r="Z354" s="176">
        <f>_xll.BDH(C354,$Z$7,$D$1,$D$1)</f>
        <v>262.60000000000002</v>
      </c>
      <c r="AA354" s="174">
        <f>IF(OR(F354="#N/A N/A",Z354="#N/A N/A"),0,  F354 - Z354)</f>
        <v>4.6999999999999886</v>
      </c>
      <c r="AB354" s="162">
        <f>IF(OR(Z354=0,Z354="#N/A N/A"),0,AA354 / Z354*100)</f>
        <v>1.7897943640517853</v>
      </c>
      <c r="AC354" s="161">
        <v>0</v>
      </c>
      <c r="AD354" s="163">
        <f>IF(D354 = C791,1,_xll.BDP(K354,$AD$7)*L354)</f>
        <v>10.1783</v>
      </c>
      <c r="AE354" s="186">
        <f>AA354*AC354*T354/AD354 / AF791</f>
        <v>0</v>
      </c>
      <c r="AF354" s="197"/>
      <c r="AG354" s="188"/>
      <c r="AH354" s="170"/>
    </row>
    <row r="355" spans="2:34" s="43" customFormat="1" ht="12" customHeight="1" x14ac:dyDescent="0.2">
      <c r="B355" s="48">
        <v>17998</v>
      </c>
      <c r="C355" s="140" t="s">
        <v>975</v>
      </c>
      <c r="D355" s="43" t="str">
        <f>_xll.BDP(C355,$D$7)</f>
        <v>SEK</v>
      </c>
      <c r="E355" s="43" t="s">
        <v>1007</v>
      </c>
      <c r="F355" s="66">
        <f>_xll.BDP(C355,$F$7)</f>
        <v>88.38</v>
      </c>
      <c r="G355" s="66">
        <f>_xll.BDP(C355,$G$7)</f>
        <v>87.38</v>
      </c>
      <c r="H355" s="67">
        <f>IF(OR(G355="#N/A N/A",F355="#N/A N/A"),0,  G355 - F355)</f>
        <v>-1</v>
      </c>
      <c r="I355" s="75">
        <f>IF(OR(F355=0,F355="#N/A N/A"),0,H355 / F355*100)</f>
        <v>-1.1314777098891151</v>
      </c>
      <c r="J355" s="25">
        <v>0</v>
      </c>
      <c r="K355" s="48" t="str">
        <f>CONCATENATE(C791,D355, " Curncy")</f>
        <v>EURSEK Curncy</v>
      </c>
      <c r="L355" s="48">
        <f>IF(D355 = C791,1,_xll.BDP(K355,$L$7))</f>
        <v>1</v>
      </c>
      <c r="M355" s="68">
        <f>IF(D355 = C791,1,_xll.BDP(K355,$M$7)*L355)</f>
        <v>10.1592</v>
      </c>
      <c r="N355" s="69">
        <f>H355*J355*T355/M355</f>
        <v>0</v>
      </c>
      <c r="O355" s="78">
        <f>N355 / Y791</f>
        <v>0</v>
      </c>
      <c r="P355" s="69">
        <f>G355*J355*T355/M355</f>
        <v>0</v>
      </c>
      <c r="Q355" s="84">
        <f>P355 / Y791*100</f>
        <v>0</v>
      </c>
      <c r="R355" s="81">
        <f>IF(Q355&lt;0,Q355,0)</f>
        <v>0</v>
      </c>
      <c r="S355" s="152">
        <f>IF(Q355&gt;0,Q355,0)</f>
        <v>0</v>
      </c>
      <c r="T355" s="33">
        <f>IF(EXACT(D355,UPPER(D355)),1,0.01)/V355</f>
        <v>1</v>
      </c>
      <c r="U355" s="43">
        <v>0</v>
      </c>
      <c r="V355" s="43">
        <v>1</v>
      </c>
      <c r="W355" s="143">
        <f>IF(AND(Q355&lt;0,O355&gt;0),O355,0)</f>
        <v>0</v>
      </c>
      <c r="X355" s="143">
        <f>IF(AND(Q355&gt;0,O355&gt;0),O355,0)</f>
        <v>0</v>
      </c>
      <c r="Y355" s="194"/>
      <c r="Z355" s="176">
        <f>_xll.BDH(C355,$Z$7,$D$1,$D$1)</f>
        <v>85.64</v>
      </c>
      <c r="AA355" s="174">
        <f>IF(OR(F355="#N/A N/A",Z355="#N/A N/A"),0,  F355 - Z355)</f>
        <v>2.7399999999999949</v>
      </c>
      <c r="AB355" s="162">
        <f>IF(OR(Z355=0,Z355="#N/A N/A"),0,AA355 / Z355*100)</f>
        <v>3.1994395142456735</v>
      </c>
      <c r="AC355" s="161">
        <v>0</v>
      </c>
      <c r="AD355" s="163">
        <f>IF(D355 = C791,1,_xll.BDP(K355,$AD$7)*L355)</f>
        <v>10.1783</v>
      </c>
      <c r="AE355" s="186">
        <f>AA355*AC355*T355/AD355 / AF791</f>
        <v>0</v>
      </c>
      <c r="AF355" s="197"/>
      <c r="AG355" s="188"/>
      <c r="AH355" s="170"/>
    </row>
    <row r="356" spans="2:34" s="43" customFormat="1" ht="12" customHeight="1" x14ac:dyDescent="0.2">
      <c r="B356" s="48">
        <v>6927</v>
      </c>
      <c r="C356" s="140" t="s">
        <v>976</v>
      </c>
      <c r="D356" s="43" t="str">
        <f>_xll.BDP(C356,$D$7)</f>
        <v>SEK</v>
      </c>
      <c r="E356" s="43" t="s">
        <v>1008</v>
      </c>
      <c r="F356" s="66">
        <f>_xll.BDP(C356,$F$7)</f>
        <v>5.0999999999999997E-2</v>
      </c>
      <c r="G356" s="66">
        <f>_xll.BDP(C356,$G$7)</f>
        <v>5.0999999999999997E-2</v>
      </c>
      <c r="H356" s="67">
        <f>IF(OR(G356="#N/A N/A",F356="#N/A N/A"),0,  G356 - F356)</f>
        <v>0</v>
      </c>
      <c r="I356" s="75">
        <f>IF(OR(F356=0,F356="#N/A N/A"),0,H356 / F356*100)</f>
        <v>0</v>
      </c>
      <c r="J356" s="25">
        <v>0</v>
      </c>
      <c r="K356" s="48" t="str">
        <f>CONCATENATE(C791,D356, " Curncy")</f>
        <v>EURSEK Curncy</v>
      </c>
      <c r="L356" s="48">
        <f>IF(D356 = C791,1,_xll.BDP(K356,$L$7))</f>
        <v>1</v>
      </c>
      <c r="M356" s="68">
        <f>IF(D356 = C791,1,_xll.BDP(K356,$M$7)*L356)</f>
        <v>10.1592</v>
      </c>
      <c r="N356" s="69">
        <f>H356*J356*T356/M356</f>
        <v>0</v>
      </c>
      <c r="O356" s="78">
        <f>N356 / Y791</f>
        <v>0</v>
      </c>
      <c r="P356" s="69">
        <f>G356*J356*T356/M356</f>
        <v>0</v>
      </c>
      <c r="Q356" s="84">
        <f>P356 / Y791*100</f>
        <v>0</v>
      </c>
      <c r="R356" s="81">
        <f>IF(Q356&lt;0,Q356,0)</f>
        <v>0</v>
      </c>
      <c r="S356" s="152">
        <f>IF(Q356&gt;0,Q356,0)</f>
        <v>0</v>
      </c>
      <c r="T356" s="33">
        <f>IF(EXACT(D356,UPPER(D356)),1,0.01)/V356</f>
        <v>1</v>
      </c>
      <c r="U356" s="43">
        <v>0</v>
      </c>
      <c r="V356" s="43">
        <v>1</v>
      </c>
      <c r="W356" s="143">
        <f>IF(AND(Q356&lt;0,O356&gt;0),O356,0)</f>
        <v>0</v>
      </c>
      <c r="X356" s="143">
        <f>IF(AND(Q356&gt;0,O356&gt;0),O356,0)</f>
        <v>0</v>
      </c>
      <c r="Y356" s="194"/>
      <c r="Z356" s="176">
        <f>_xll.BDH(C356,$Z$7,$D$1,$D$1)</f>
        <v>5.0599999999999999E-2</v>
      </c>
      <c r="AA356" s="174">
        <f>IF(OR(F356="#N/A N/A",Z356="#N/A N/A"),0,  F356 - Z356)</f>
        <v>3.9999999999999758E-4</v>
      </c>
      <c r="AB356" s="162">
        <f>IF(OR(Z356=0,Z356="#N/A N/A"),0,AA356 / Z356*100)</f>
        <v>0.79051383399209008</v>
      </c>
      <c r="AC356" s="161">
        <v>0</v>
      </c>
      <c r="AD356" s="163">
        <f>IF(D356 = C791,1,_xll.BDP(K356,$AD$7)*L356)</f>
        <v>10.1783</v>
      </c>
      <c r="AE356" s="186">
        <f>AA356*AC356*T356/AD356 / AF791</f>
        <v>0</v>
      </c>
      <c r="AF356" s="197"/>
      <c r="AG356" s="188"/>
      <c r="AH356" s="170"/>
    </row>
    <row r="357" spans="2:34" s="43" customFormat="1" x14ac:dyDescent="0.2">
      <c r="B357" s="48">
        <v>7235</v>
      </c>
      <c r="C357" s="140" t="s">
        <v>147</v>
      </c>
      <c r="D357" s="43" t="str">
        <f>_xll.BDP(C357,$D$7)</f>
        <v>SEK</v>
      </c>
      <c r="E357" s="43" t="s">
        <v>410</v>
      </c>
      <c r="F357" s="66">
        <f>_xll.BDP(C357,$F$7)</f>
        <v>102.4</v>
      </c>
      <c r="G357" s="66">
        <f>_xll.BDP(C357,$G$7)</f>
        <v>108.25</v>
      </c>
      <c r="H357" s="67">
        <f>IF(OR(G357="#N/A N/A",F357="#N/A N/A"),0,  G357 - F357)</f>
        <v>5.8499999999999943</v>
      </c>
      <c r="I357" s="75">
        <f>IF(OR(F357=0,F357="#N/A N/A"),0,H357 / F357*100)</f>
        <v>5.7128906249999947</v>
      </c>
      <c r="J357" s="25">
        <v>-68000</v>
      </c>
      <c r="K357" s="48" t="str">
        <f>CONCATENATE(C791,D357, " Curncy")</f>
        <v>EURSEK Curncy</v>
      </c>
      <c r="L357" s="48">
        <f>IF(D357 = C791,1,_xll.BDP(K357,$L$7))</f>
        <v>1</v>
      </c>
      <c r="M357" s="68">
        <f>IF(D357 = C791,1,_xll.BDP(K357,$M$7)*L357)</f>
        <v>10.1592</v>
      </c>
      <c r="N357" s="69">
        <f>H357*J357*T357/M357</f>
        <v>-39156.626506024055</v>
      </c>
      <c r="O357" s="78">
        <f>N357 / Y791</f>
        <v>-2.3273967421320817E-4</v>
      </c>
      <c r="P357" s="69">
        <f>G357*J357*T357/M357</f>
        <v>-724564.92637215531</v>
      </c>
      <c r="Q357" s="84">
        <f>P357 / Y791*100</f>
        <v>-0.43066785869367202</v>
      </c>
      <c r="R357" s="81">
        <f>IF(Q357&lt;0,Q357,0)</f>
        <v>-0.43066785869367202</v>
      </c>
      <c r="S357" s="152">
        <f>IF(Q357&gt;0,Q357,0)</f>
        <v>0</v>
      </c>
      <c r="T357" s="33">
        <f>IF(EXACT(D357,UPPER(D357)),1,0.01)/V357</f>
        <v>1</v>
      </c>
      <c r="U357" s="43">
        <v>0</v>
      </c>
      <c r="V357" s="43">
        <v>1</v>
      </c>
      <c r="W357" s="143">
        <f>IF(AND(Q357&lt;0,O357&gt;0),O357,0)</f>
        <v>0</v>
      </c>
      <c r="X357" s="143">
        <f>IF(AND(Q357&gt;0,O357&gt;0),O357,0)</f>
        <v>0</v>
      </c>
      <c r="Y357" s="194"/>
      <c r="Z357" s="176">
        <f>_xll.BDH(C357,$Z$7,$D$1,$D$1)</f>
        <v>102.2</v>
      </c>
      <c r="AA357" s="174">
        <f>IF(OR(F357="#N/A N/A",Z357="#N/A N/A"),0,  F357 - Z357)</f>
        <v>0.20000000000000284</v>
      </c>
      <c r="AB357" s="162">
        <f>IF(OR(Z357=0,Z357="#N/A N/A"),0,AA357 / Z357*100)</f>
        <v>0.19569471624266421</v>
      </c>
      <c r="AC357" s="161">
        <v>-68000</v>
      </c>
      <c r="AD357" s="163">
        <f>IF(D357 = C791,1,_xll.BDP(K357,$AD$7)*L357)</f>
        <v>10.1783</v>
      </c>
      <c r="AE357" s="186">
        <f>AA357*AC357*T357/AD357 / AF791</f>
        <v>-7.8530171698821026E-6</v>
      </c>
      <c r="AF357" s="197"/>
      <c r="AG357" s="188"/>
      <c r="AH357" s="170"/>
    </row>
    <row r="358" spans="2:34" s="43" customFormat="1" ht="12" customHeight="1" x14ac:dyDescent="0.2">
      <c r="B358" s="48">
        <v>1999</v>
      </c>
      <c r="C358" s="140" t="s">
        <v>977</v>
      </c>
      <c r="D358" s="43" t="str">
        <f>_xll.BDP(C358,$D$7)</f>
        <v>SEK</v>
      </c>
      <c r="E358" s="43" t="s">
        <v>1009</v>
      </c>
      <c r="F358" s="66">
        <f>_xll.BDP(C358,$F$7)</f>
        <v>136.97999999999999</v>
      </c>
      <c r="G358" s="66">
        <f>_xll.BDP(C358,$G$7)</f>
        <v>136.26</v>
      </c>
      <c r="H358" s="67">
        <f>IF(OR(G358="#N/A N/A",F358="#N/A N/A"),0,  G358 - F358)</f>
        <v>-0.71999999999999886</v>
      </c>
      <c r="I358" s="75">
        <f>IF(OR(F358=0,F358="#N/A N/A"),0,H358 / F358*100)</f>
        <v>-0.52562417871222</v>
      </c>
      <c r="J358" s="25">
        <v>0</v>
      </c>
      <c r="K358" s="48" t="str">
        <f>CONCATENATE(C791,D358, " Curncy")</f>
        <v>EURSEK Curncy</v>
      </c>
      <c r="L358" s="48">
        <f>IF(D358 = C791,1,_xll.BDP(K358,$L$7))</f>
        <v>1</v>
      </c>
      <c r="M358" s="68">
        <f>IF(D358 = C791,1,_xll.BDP(K358,$M$7)*L358)</f>
        <v>10.1592</v>
      </c>
      <c r="N358" s="69">
        <f>H358*J358*T358/M358</f>
        <v>0</v>
      </c>
      <c r="O358" s="78">
        <f>N358 / Y791</f>
        <v>0</v>
      </c>
      <c r="P358" s="69">
        <f>G358*J358*T358/M358</f>
        <v>0</v>
      </c>
      <c r="Q358" s="84">
        <f>P358 / Y791*100</f>
        <v>0</v>
      </c>
      <c r="R358" s="81">
        <f>IF(Q358&lt;0,Q358,0)</f>
        <v>0</v>
      </c>
      <c r="S358" s="152">
        <f>IF(Q358&gt;0,Q358,0)</f>
        <v>0</v>
      </c>
      <c r="T358" s="33">
        <f>IF(EXACT(D358,UPPER(D358)),1,0.01)/V358</f>
        <v>1</v>
      </c>
      <c r="U358" s="43">
        <v>0</v>
      </c>
      <c r="V358" s="43">
        <v>1</v>
      </c>
      <c r="W358" s="143">
        <f>IF(AND(Q358&lt;0,O358&gt;0),O358,0)</f>
        <v>0</v>
      </c>
      <c r="X358" s="143">
        <f>IF(AND(Q358&gt;0,O358&gt;0),O358,0)</f>
        <v>0</v>
      </c>
      <c r="Y358" s="194"/>
      <c r="Z358" s="176">
        <f>_xll.BDH(C358,$Z$7,$D$1,$D$1)</f>
        <v>135.76</v>
      </c>
      <c r="AA358" s="174">
        <f>IF(OR(F358="#N/A N/A",Z358="#N/A N/A"),0,  F358 - Z358)</f>
        <v>1.2199999999999989</v>
      </c>
      <c r="AB358" s="162">
        <f>IF(OR(Z358=0,Z358="#N/A N/A"),0,AA358 / Z358*100)</f>
        <v>0.89864466705951596</v>
      </c>
      <c r="AC358" s="161">
        <v>0</v>
      </c>
      <c r="AD358" s="163">
        <f>IF(D358 = C791,1,_xll.BDP(K358,$AD$7)*L358)</f>
        <v>10.1783</v>
      </c>
      <c r="AE358" s="186">
        <f>AA358*AC358*T358/AD358 / AF791</f>
        <v>0</v>
      </c>
      <c r="AF358" s="197"/>
      <c r="AG358" s="188"/>
      <c r="AH358" s="170"/>
    </row>
    <row r="359" spans="2:34" s="43" customFormat="1" ht="12" customHeight="1" x14ac:dyDescent="0.2">
      <c r="B359" s="48">
        <v>3244</v>
      </c>
      <c r="C359" s="140" t="s">
        <v>146</v>
      </c>
      <c r="D359" s="43" t="str">
        <f>_xll.BDP(C359,$D$7)</f>
        <v>SEK</v>
      </c>
      <c r="E359" s="43" t="s">
        <v>357</v>
      </c>
      <c r="F359" s="66">
        <f>_xll.BDP(C359,$F$7)</f>
        <v>485.2</v>
      </c>
      <c r="G359" s="66">
        <f>_xll.BDP(C359,$G$7)</f>
        <v>495.3</v>
      </c>
      <c r="H359" s="67">
        <f>IF(OR(G359="#N/A N/A",F359="#N/A N/A"),0,  G359 - F359)</f>
        <v>10.100000000000023</v>
      </c>
      <c r="I359" s="75">
        <f>IF(OR(F359=0,F359="#N/A N/A"),0,H359 / F359*100)</f>
        <v>2.0816158285243249</v>
      </c>
      <c r="J359" s="25">
        <v>0</v>
      </c>
      <c r="K359" s="48" t="str">
        <f>CONCATENATE(C791,D359, " Curncy")</f>
        <v>EURSEK Curncy</v>
      </c>
      <c r="L359" s="48">
        <f>IF(D359 = C791,1,_xll.BDP(K359,$L$7))</f>
        <v>1</v>
      </c>
      <c r="M359" s="68">
        <f>IF(D359 = C791,1,_xll.BDP(K359,$M$7)*L359)</f>
        <v>10.1592</v>
      </c>
      <c r="N359" s="69">
        <f>H359*J359*T359/M359</f>
        <v>0</v>
      </c>
      <c r="O359" s="78">
        <f>N359 / Y791</f>
        <v>0</v>
      </c>
      <c r="P359" s="69">
        <f>G359*J359*T359/M359</f>
        <v>0</v>
      </c>
      <c r="Q359" s="84">
        <f>P359 / Y791*100</f>
        <v>0</v>
      </c>
      <c r="R359" s="81">
        <f>IF(Q359&lt;0,Q359,0)</f>
        <v>0</v>
      </c>
      <c r="S359" s="152">
        <f>IF(Q359&gt;0,Q359,0)</f>
        <v>0</v>
      </c>
      <c r="T359" s="33">
        <f>IF(EXACT(D359,UPPER(D359)),1,0.01)/V359</f>
        <v>1</v>
      </c>
      <c r="U359" s="43">
        <v>0</v>
      </c>
      <c r="V359" s="43">
        <v>1</v>
      </c>
      <c r="W359" s="143">
        <f>IF(AND(Q359&lt;0,O359&gt;0),O359,0)</f>
        <v>0</v>
      </c>
      <c r="X359" s="143">
        <f>IF(AND(Q359&gt;0,O359&gt;0),O359,0)</f>
        <v>0</v>
      </c>
      <c r="Y359" s="194"/>
      <c r="Z359" s="176">
        <f>_xll.BDH(C359,$Z$7,$D$1,$D$1)</f>
        <v>485.9</v>
      </c>
      <c r="AA359" s="174">
        <f>IF(OR(F359="#N/A N/A",Z359="#N/A N/A"),0,  F359 - Z359)</f>
        <v>-0.69999999999998863</v>
      </c>
      <c r="AB359" s="162">
        <f>IF(OR(Z359=0,Z359="#N/A N/A"),0,AA359 / Z359*100)</f>
        <v>-0.14406256431364245</v>
      </c>
      <c r="AC359" s="161">
        <v>0</v>
      </c>
      <c r="AD359" s="163">
        <f>IF(D359 = C791,1,_xll.BDP(K359,$AD$7)*L359)</f>
        <v>10.1783</v>
      </c>
      <c r="AE359" s="186">
        <f>AA359*AC359*T359/AD359 / AF791</f>
        <v>0</v>
      </c>
      <c r="AF359" s="197"/>
      <c r="AG359" s="188"/>
      <c r="AH359" s="170"/>
    </row>
    <row r="360" spans="2:34" s="43" customFormat="1" ht="12" customHeight="1" x14ac:dyDescent="0.2">
      <c r="B360" s="48">
        <v>6707</v>
      </c>
      <c r="C360" s="140" t="s">
        <v>978</v>
      </c>
      <c r="D360" s="43" t="str">
        <f>_xll.BDP(C360,$D$7)</f>
        <v>SEK</v>
      </c>
      <c r="E360" s="43" t="s">
        <v>1010</v>
      </c>
      <c r="F360" s="66">
        <f>_xll.BDP(C360,$F$7)</f>
        <v>198</v>
      </c>
      <c r="G360" s="66">
        <f>_xll.BDP(C360,$G$7)</f>
        <v>198.35</v>
      </c>
      <c r="H360" s="67">
        <f>IF(OR(G360="#N/A N/A",F360="#N/A N/A"),0,  G360 - F360)</f>
        <v>0.34999999999999432</v>
      </c>
      <c r="I360" s="75">
        <f>IF(OR(F360=0,F360="#N/A N/A"),0,H360 / F360*100)</f>
        <v>0.17676767676767388</v>
      </c>
      <c r="J360" s="25">
        <v>0</v>
      </c>
      <c r="K360" s="48" t="str">
        <f>CONCATENATE(C791,D360, " Curncy")</f>
        <v>EURSEK Curncy</v>
      </c>
      <c r="L360" s="48">
        <f>IF(D360 = C791,1,_xll.BDP(K360,$L$7))</f>
        <v>1</v>
      </c>
      <c r="M360" s="68">
        <f>IF(D360 = C791,1,_xll.BDP(K360,$M$7)*L360)</f>
        <v>10.1592</v>
      </c>
      <c r="N360" s="69">
        <f>H360*J360*T360/M360</f>
        <v>0</v>
      </c>
      <c r="O360" s="78">
        <f>N360 / Y791</f>
        <v>0</v>
      </c>
      <c r="P360" s="69">
        <f>G360*J360*T360/M360</f>
        <v>0</v>
      </c>
      <c r="Q360" s="84">
        <f>P360 / Y791*100</f>
        <v>0</v>
      </c>
      <c r="R360" s="81">
        <f>IF(Q360&lt;0,Q360,0)</f>
        <v>0</v>
      </c>
      <c r="S360" s="152">
        <f>IF(Q360&gt;0,Q360,0)</f>
        <v>0</v>
      </c>
      <c r="T360" s="33">
        <f>IF(EXACT(D360,UPPER(D360)),1,0.01)/V360</f>
        <v>1</v>
      </c>
      <c r="U360" s="43">
        <v>0</v>
      </c>
      <c r="V360" s="43">
        <v>1</v>
      </c>
      <c r="W360" s="143">
        <f>IF(AND(Q360&lt;0,O360&gt;0),O360,0)</f>
        <v>0</v>
      </c>
      <c r="X360" s="143">
        <f>IF(AND(Q360&gt;0,O360&gt;0),O360,0)</f>
        <v>0</v>
      </c>
      <c r="Y360" s="194"/>
      <c r="Z360" s="176">
        <f>_xll.BDH(C360,$Z$7,$D$1,$D$1)</f>
        <v>195.6</v>
      </c>
      <c r="AA360" s="174">
        <f>IF(OR(F360="#N/A N/A",Z360="#N/A N/A"),0,  F360 - Z360)</f>
        <v>2.4000000000000057</v>
      </c>
      <c r="AB360" s="162">
        <f>IF(OR(Z360=0,Z360="#N/A N/A"),0,AA360 / Z360*100)</f>
        <v>1.2269938650306778</v>
      </c>
      <c r="AC360" s="161">
        <v>0</v>
      </c>
      <c r="AD360" s="163">
        <f>IF(D360 = C791,1,_xll.BDP(K360,$AD$7)*L360)</f>
        <v>10.1783</v>
      </c>
      <c r="AE360" s="186">
        <f>AA360*AC360*T360/AD360 / AF791</f>
        <v>0</v>
      </c>
      <c r="AF360" s="197"/>
      <c r="AG360" s="188"/>
      <c r="AH360" s="170"/>
    </row>
    <row r="361" spans="2:34" s="43" customFormat="1" ht="12" customHeight="1" x14ac:dyDescent="0.2">
      <c r="B361" s="48">
        <v>3049</v>
      </c>
      <c r="C361" s="140" t="s">
        <v>979</v>
      </c>
      <c r="D361" s="43" t="str">
        <f>_xll.BDP(C361,$D$7)</f>
        <v>SEK</v>
      </c>
      <c r="E361" s="43" t="s">
        <v>1011</v>
      </c>
      <c r="F361" s="66">
        <f>_xll.BDP(C361,$F$7)</f>
        <v>97.32</v>
      </c>
      <c r="G361" s="66">
        <f>_xll.BDP(C361,$G$7)</f>
        <v>97.64</v>
      </c>
      <c r="H361" s="67">
        <f>IF(OR(G361="#N/A N/A",F361="#N/A N/A"),0,  G361 - F361)</f>
        <v>0.32000000000000739</v>
      </c>
      <c r="I361" s="75">
        <f>IF(OR(F361=0,F361="#N/A N/A"),0,H361 / F361*100)</f>
        <v>0.32881216605015146</v>
      </c>
      <c r="J361" s="25">
        <v>0</v>
      </c>
      <c r="K361" s="48" t="str">
        <f>CONCATENATE(C791,D361, " Curncy")</f>
        <v>EURSEK Curncy</v>
      </c>
      <c r="L361" s="48">
        <f>IF(D361 = C791,1,_xll.BDP(K361,$L$7))</f>
        <v>1</v>
      </c>
      <c r="M361" s="68">
        <f>IF(D361 = C791,1,_xll.BDP(K361,$M$7)*L361)</f>
        <v>10.1592</v>
      </c>
      <c r="N361" s="69">
        <f>H361*J361*T361/M361</f>
        <v>0</v>
      </c>
      <c r="O361" s="78">
        <f>N361 / Y791</f>
        <v>0</v>
      </c>
      <c r="P361" s="69">
        <f>G361*J361*T361/M361</f>
        <v>0</v>
      </c>
      <c r="Q361" s="84">
        <f>P361 / Y791*100</f>
        <v>0</v>
      </c>
      <c r="R361" s="81">
        <f>IF(Q361&lt;0,Q361,0)</f>
        <v>0</v>
      </c>
      <c r="S361" s="152">
        <f>IF(Q361&gt;0,Q361,0)</f>
        <v>0</v>
      </c>
      <c r="T361" s="33">
        <f>IF(EXACT(D361,UPPER(D361)),1,0.01)/V361</f>
        <v>1</v>
      </c>
      <c r="U361" s="43">
        <v>0</v>
      </c>
      <c r="V361" s="43">
        <v>1</v>
      </c>
      <c r="W361" s="143">
        <f>IF(AND(Q361&lt;0,O361&gt;0),O361,0)</f>
        <v>0</v>
      </c>
      <c r="X361" s="143">
        <f>IF(AND(Q361&gt;0,O361&gt;0),O361,0)</f>
        <v>0</v>
      </c>
      <c r="Y361" s="194"/>
      <c r="Z361" s="176">
        <f>_xll.BDH(C361,$Z$7,$D$1,$D$1)</f>
        <v>94.24</v>
      </c>
      <c r="AA361" s="174">
        <f>IF(OR(F361="#N/A N/A",Z361="#N/A N/A"),0,  F361 - Z361)</f>
        <v>3.0799999999999983</v>
      </c>
      <c r="AB361" s="162">
        <f>IF(OR(Z361=0,Z361="#N/A N/A"),0,AA361 / Z361*100)</f>
        <v>3.2682512733446503</v>
      </c>
      <c r="AC361" s="161">
        <v>0</v>
      </c>
      <c r="AD361" s="163">
        <f>IF(D361 = C791,1,_xll.BDP(K361,$AD$7)*L361)</f>
        <v>10.1783</v>
      </c>
      <c r="AE361" s="186">
        <f>AA361*AC361*T361/AD361 / AF791</f>
        <v>0</v>
      </c>
      <c r="AF361" s="197"/>
      <c r="AG361" s="188"/>
      <c r="AH361" s="170"/>
    </row>
    <row r="362" spans="2:34" s="43" customFormat="1" ht="12" customHeight="1" x14ac:dyDescent="0.2">
      <c r="B362" s="48">
        <v>1150</v>
      </c>
      <c r="C362" s="140" t="s">
        <v>980</v>
      </c>
      <c r="D362" s="43" t="str">
        <f>_xll.BDP(C362,$D$7)</f>
        <v>SEK</v>
      </c>
      <c r="E362" s="43" t="s">
        <v>1012</v>
      </c>
      <c r="F362" s="66">
        <f>_xll.BDP(C362,$F$7)</f>
        <v>149.19999999999999</v>
      </c>
      <c r="G362" s="66">
        <f>_xll.BDP(C362,$G$7)</f>
        <v>149.1</v>
      </c>
      <c r="H362" s="67">
        <f>IF(OR(G362="#N/A N/A",F362="#N/A N/A"),0,  G362 - F362)</f>
        <v>-9.9999999999994316E-2</v>
      </c>
      <c r="I362" s="75">
        <f>IF(OR(F362=0,F362="#N/A N/A"),0,H362 / F362*100)</f>
        <v>-6.7024128686323278E-2</v>
      </c>
      <c r="J362" s="25">
        <v>0</v>
      </c>
      <c r="K362" s="48" t="str">
        <f>CONCATENATE(C791,D362, " Curncy")</f>
        <v>EURSEK Curncy</v>
      </c>
      <c r="L362" s="48">
        <f>IF(D362 = C791,1,_xll.BDP(K362,$L$7))</f>
        <v>1</v>
      </c>
      <c r="M362" s="68">
        <f>IF(D362 = C791,1,_xll.BDP(K362,$M$7)*L362)</f>
        <v>10.1592</v>
      </c>
      <c r="N362" s="69">
        <f>H362*J362*T362/M362</f>
        <v>0</v>
      </c>
      <c r="O362" s="78">
        <f>N362 / Y791</f>
        <v>0</v>
      </c>
      <c r="P362" s="69">
        <f>G362*J362*T362/M362</f>
        <v>0</v>
      </c>
      <c r="Q362" s="84">
        <f>P362 / Y791*100</f>
        <v>0</v>
      </c>
      <c r="R362" s="81">
        <f>IF(Q362&lt;0,Q362,0)</f>
        <v>0</v>
      </c>
      <c r="S362" s="152">
        <f>IF(Q362&gt;0,Q362,0)</f>
        <v>0</v>
      </c>
      <c r="T362" s="33">
        <f>IF(EXACT(D362,UPPER(D362)),1,0.01)/V362</f>
        <v>1</v>
      </c>
      <c r="U362" s="43">
        <v>0</v>
      </c>
      <c r="V362" s="43">
        <v>1</v>
      </c>
      <c r="W362" s="143">
        <f>IF(AND(Q362&lt;0,O362&gt;0),O362,0)</f>
        <v>0</v>
      </c>
      <c r="X362" s="143">
        <f>IF(AND(Q362&gt;0,O362&gt;0),O362,0)</f>
        <v>0</v>
      </c>
      <c r="Y362" s="194"/>
      <c r="Z362" s="176">
        <f>_xll.BDH(C362,$Z$7,$D$1,$D$1)</f>
        <v>147.4</v>
      </c>
      <c r="AA362" s="174">
        <f>IF(OR(F362="#N/A N/A",Z362="#N/A N/A"),0,  F362 - Z362)</f>
        <v>1.7999999999999829</v>
      </c>
      <c r="AB362" s="162">
        <f>IF(OR(Z362=0,Z362="#N/A N/A"),0,AA362 / Z362*100)</f>
        <v>1.2211668928086723</v>
      </c>
      <c r="AC362" s="161">
        <v>0</v>
      </c>
      <c r="AD362" s="163">
        <f>IF(D362 = C791,1,_xll.BDP(K362,$AD$7)*L362)</f>
        <v>10.1783</v>
      </c>
      <c r="AE362" s="186">
        <f>AA362*AC362*T362/AD362 / AF791</f>
        <v>0</v>
      </c>
      <c r="AF362" s="197"/>
      <c r="AG362" s="188"/>
      <c r="AH362" s="170"/>
    </row>
    <row r="363" spans="2:34" s="43" customFormat="1" ht="12" customHeight="1" x14ac:dyDescent="0.2">
      <c r="B363" s="48">
        <v>742</v>
      </c>
      <c r="C363" s="140" t="s">
        <v>982</v>
      </c>
      <c r="D363" s="43" t="str">
        <f>_xll.BDP(C363,$D$7)</f>
        <v>SEK</v>
      </c>
      <c r="E363" s="43" t="s">
        <v>1014</v>
      </c>
      <c r="F363" s="66">
        <f>_xll.BDP(C363,$F$7)</f>
        <v>144.1</v>
      </c>
      <c r="G363" s="66">
        <f>_xll.BDP(C363,$G$7)</f>
        <v>144.9</v>
      </c>
      <c r="H363" s="67">
        <f>IF(OR(G363="#N/A N/A",F363="#N/A N/A"),0,  G363 - F363)</f>
        <v>0.80000000000001137</v>
      </c>
      <c r="I363" s="75">
        <f>IF(OR(F363=0,F363="#N/A N/A"),0,H363 / F363*100)</f>
        <v>0.55517002081888367</v>
      </c>
      <c r="J363" s="25">
        <v>0</v>
      </c>
      <c r="K363" s="48" t="str">
        <f>CONCATENATE(C791,D363, " Curncy")</f>
        <v>EURSEK Curncy</v>
      </c>
      <c r="L363" s="48">
        <f>IF(D363 = C791,1,_xll.BDP(K363,$L$7))</f>
        <v>1</v>
      </c>
      <c r="M363" s="68">
        <f>IF(D363 = C791,1,_xll.BDP(K363,$M$7)*L363)</f>
        <v>10.1592</v>
      </c>
      <c r="N363" s="69">
        <f>H363*J363*T363/M363</f>
        <v>0</v>
      </c>
      <c r="O363" s="78">
        <f>N363 / Y791</f>
        <v>0</v>
      </c>
      <c r="P363" s="69">
        <f>G363*J363*T363/M363</f>
        <v>0</v>
      </c>
      <c r="Q363" s="84">
        <f>P363 / Y791*100</f>
        <v>0</v>
      </c>
      <c r="R363" s="81">
        <f>IF(Q363&lt;0,Q363,0)</f>
        <v>0</v>
      </c>
      <c r="S363" s="152">
        <f>IF(Q363&gt;0,Q363,0)</f>
        <v>0</v>
      </c>
      <c r="T363" s="33">
        <f>IF(EXACT(D363,UPPER(D363)),1,0.01)/V363</f>
        <v>1</v>
      </c>
      <c r="U363" s="43">
        <v>0</v>
      </c>
      <c r="V363" s="43">
        <v>1</v>
      </c>
      <c r="W363" s="143">
        <f>IF(AND(Q363&lt;0,O363&gt;0),O363,0)</f>
        <v>0</v>
      </c>
      <c r="X363" s="143">
        <f>IF(AND(Q363&gt;0,O363&gt;0),O363,0)</f>
        <v>0</v>
      </c>
      <c r="Y363" s="194"/>
      <c r="Z363" s="176">
        <f>_xll.BDH(C363,$Z$7,$D$1,$D$1)</f>
        <v>141.05000000000001</v>
      </c>
      <c r="AA363" s="174">
        <f>IF(OR(F363="#N/A N/A",Z363="#N/A N/A"),0,  F363 - Z363)</f>
        <v>3.0499999999999829</v>
      </c>
      <c r="AB363" s="162">
        <f>IF(OR(Z363=0,Z363="#N/A N/A"),0,AA363 / Z363*100)</f>
        <v>2.1623537752569888</v>
      </c>
      <c r="AC363" s="161">
        <v>0</v>
      </c>
      <c r="AD363" s="163">
        <f>IF(D363 = C791,1,_xll.BDP(K363,$AD$7)*L363)</f>
        <v>10.1783</v>
      </c>
      <c r="AE363" s="186">
        <f>AA363*AC363*T363/AD363 / AF791</f>
        <v>0</v>
      </c>
      <c r="AF363" s="197"/>
      <c r="AG363" s="188"/>
      <c r="AH363" s="170"/>
    </row>
    <row r="364" spans="2:34" s="43" customFormat="1" ht="12" customHeight="1" x14ac:dyDescent="0.2">
      <c r="B364" s="48">
        <v>6273</v>
      </c>
      <c r="C364" s="140" t="s">
        <v>536</v>
      </c>
      <c r="D364" s="43" t="str">
        <f>_xll.BDP(C364,$D$7)</f>
        <v>SEK</v>
      </c>
      <c r="E364" s="43" t="s">
        <v>537</v>
      </c>
      <c r="F364" s="66">
        <f>_xll.BDP(C364,$F$7)</f>
        <v>162.85</v>
      </c>
      <c r="G364" s="66">
        <f>_xll.BDP(C364,$G$7)</f>
        <v>167.85</v>
      </c>
      <c r="H364" s="67">
        <f>IF(OR(G364="#N/A N/A",F364="#N/A N/A"),0,  G364 - F364)</f>
        <v>5</v>
      </c>
      <c r="I364" s="75">
        <f>IF(OR(F364=0,F364="#N/A N/A"),0,H364 / F364*100)</f>
        <v>3.0703101013202336</v>
      </c>
      <c r="J364" s="25">
        <v>0</v>
      </c>
      <c r="K364" s="48" t="str">
        <f>CONCATENATE(C791,D364, " Curncy")</f>
        <v>EURSEK Curncy</v>
      </c>
      <c r="L364" s="48">
        <f>IF(D364 = C791,1,_xll.BDP(K364,$L$7))</f>
        <v>1</v>
      </c>
      <c r="M364" s="68">
        <f>IF(D364 = C791,1,_xll.BDP(K364,$M$7)*L364)</f>
        <v>10.1592</v>
      </c>
      <c r="N364" s="69">
        <f>H364*J364*T364/M364</f>
        <v>0</v>
      </c>
      <c r="O364" s="78">
        <f>N364 / Y791</f>
        <v>0</v>
      </c>
      <c r="P364" s="69">
        <f>G364*J364*T364/M364</f>
        <v>0</v>
      </c>
      <c r="Q364" s="84">
        <f>P364 / Y791*100</f>
        <v>0</v>
      </c>
      <c r="R364" s="81">
        <f>IF(Q364&lt;0,Q364,0)</f>
        <v>0</v>
      </c>
      <c r="S364" s="152">
        <f>IF(Q364&gt;0,Q364,0)</f>
        <v>0</v>
      </c>
      <c r="T364" s="33">
        <f>IF(EXACT(D364,UPPER(D364)),1,0.01)/V364</f>
        <v>1</v>
      </c>
      <c r="U364" s="43">
        <v>0</v>
      </c>
      <c r="V364" s="43">
        <v>1</v>
      </c>
      <c r="W364" s="143">
        <f>IF(AND(Q364&lt;0,O364&gt;0),O364,0)</f>
        <v>0</v>
      </c>
      <c r="X364" s="143">
        <f>IF(AND(Q364&gt;0,O364&gt;0),O364,0)</f>
        <v>0</v>
      </c>
      <c r="Y364" s="194"/>
      <c r="Z364" s="176">
        <f>_xll.BDH(C364,$Z$7,$D$1,$D$1)</f>
        <v>164.4</v>
      </c>
      <c r="AA364" s="174">
        <f>IF(OR(F364="#N/A N/A",Z364="#N/A N/A"),0,  F364 - Z364)</f>
        <v>-1.5500000000000114</v>
      </c>
      <c r="AB364" s="162">
        <f>IF(OR(Z364=0,Z364="#N/A N/A"),0,AA364 / Z364*100)</f>
        <v>-0.94282238442823063</v>
      </c>
      <c r="AC364" s="161">
        <v>0</v>
      </c>
      <c r="AD364" s="163">
        <f>IF(D364 = C791,1,_xll.BDP(K364,$AD$7)*L364)</f>
        <v>10.1783</v>
      </c>
      <c r="AE364" s="186">
        <f>AA364*AC364*T364/AD364 / AF791</f>
        <v>0</v>
      </c>
      <c r="AF364" s="197"/>
      <c r="AG364" s="188"/>
      <c r="AH364" s="170"/>
    </row>
    <row r="365" spans="2:34" s="43" customFormat="1" ht="12" customHeight="1" x14ac:dyDescent="0.2">
      <c r="B365" s="48">
        <v>678</v>
      </c>
      <c r="C365" s="140" t="s">
        <v>983</v>
      </c>
      <c r="D365" s="43" t="str">
        <f>_xll.BDP(C365,$D$7)</f>
        <v>SEK</v>
      </c>
      <c r="E365" s="43" t="s">
        <v>1015</v>
      </c>
      <c r="F365" s="66">
        <f>_xll.BDP(C365,$F$7)</f>
        <v>169.6</v>
      </c>
      <c r="G365" s="66">
        <f>_xll.BDP(C365,$G$7)</f>
        <v>169.7</v>
      </c>
      <c r="H365" s="67">
        <f>IF(OR(G365="#N/A N/A",F365="#N/A N/A"),0,  G365 - F365)</f>
        <v>9.9999999999994316E-2</v>
      </c>
      <c r="I365" s="75">
        <f>IF(OR(F365=0,F365="#N/A N/A"),0,H365 / F365*100)</f>
        <v>5.8962264150940046E-2</v>
      </c>
      <c r="J365" s="25">
        <v>0</v>
      </c>
      <c r="K365" s="48" t="str">
        <f>CONCATENATE(C791,D365, " Curncy")</f>
        <v>EURSEK Curncy</v>
      </c>
      <c r="L365" s="48">
        <f>IF(D365 = C791,1,_xll.BDP(K365,$L$7))</f>
        <v>1</v>
      </c>
      <c r="M365" s="68">
        <f>IF(D365 = C791,1,_xll.BDP(K365,$M$7)*L365)</f>
        <v>10.1592</v>
      </c>
      <c r="N365" s="69">
        <f>H365*J365*T365/M365</f>
        <v>0</v>
      </c>
      <c r="O365" s="78">
        <f>N365 / Y791</f>
        <v>0</v>
      </c>
      <c r="P365" s="69">
        <f>G365*J365*T365/M365</f>
        <v>0</v>
      </c>
      <c r="Q365" s="84">
        <f>P365 / Y791*100</f>
        <v>0</v>
      </c>
      <c r="R365" s="81">
        <f>IF(Q365&lt;0,Q365,0)</f>
        <v>0</v>
      </c>
      <c r="S365" s="152">
        <f>IF(Q365&gt;0,Q365,0)</f>
        <v>0</v>
      </c>
      <c r="T365" s="33">
        <f>IF(EXACT(D365,UPPER(D365)),1,0.01)/V365</f>
        <v>1</v>
      </c>
      <c r="U365" s="43">
        <v>0</v>
      </c>
      <c r="V365" s="43">
        <v>1</v>
      </c>
      <c r="W365" s="143">
        <f>IF(AND(Q365&lt;0,O365&gt;0),O365,0)</f>
        <v>0</v>
      </c>
      <c r="X365" s="143">
        <f>IF(AND(Q365&gt;0,O365&gt;0),O365,0)</f>
        <v>0</v>
      </c>
      <c r="Y365" s="194"/>
      <c r="Z365" s="176">
        <f>_xll.BDH(C365,$Z$7,$D$1,$D$1)</f>
        <v>166.3</v>
      </c>
      <c r="AA365" s="174">
        <f>IF(OR(F365="#N/A N/A",Z365="#N/A N/A"),0,  F365 - Z365)</f>
        <v>3.2999999999999829</v>
      </c>
      <c r="AB365" s="162">
        <f>IF(OR(Z365=0,Z365="#N/A N/A"),0,AA365 / Z365*100)</f>
        <v>1.9843656043295146</v>
      </c>
      <c r="AC365" s="161">
        <v>0</v>
      </c>
      <c r="AD365" s="163">
        <f>IF(D365 = C791,1,_xll.BDP(K365,$AD$7)*L365)</f>
        <v>10.1783</v>
      </c>
      <c r="AE365" s="186">
        <f>AA365*AC365*T365/AD365 / AF791</f>
        <v>0</v>
      </c>
      <c r="AF365" s="197"/>
      <c r="AG365" s="188"/>
      <c r="AH365" s="170"/>
    </row>
    <row r="366" spans="2:34" s="43" customFormat="1" ht="12" customHeight="1" x14ac:dyDescent="0.2">
      <c r="B366" s="48">
        <v>6315</v>
      </c>
      <c r="C366" s="140" t="s">
        <v>984</v>
      </c>
      <c r="D366" s="43" t="str">
        <f>_xll.BDP(C366,$D$7)</f>
        <v>SEK</v>
      </c>
      <c r="E366" s="43" t="s">
        <v>1016</v>
      </c>
      <c r="F366" s="66">
        <f>_xll.BDP(C366,$F$7)</f>
        <v>49.04</v>
      </c>
      <c r="G366" s="66">
        <f>_xll.BDP(C366,$G$7)</f>
        <v>48.13</v>
      </c>
      <c r="H366" s="67">
        <f>IF(OR(G366="#N/A N/A",F366="#N/A N/A"),0,  G366 - F366)</f>
        <v>-0.90999999999999659</v>
      </c>
      <c r="I366" s="75">
        <f>IF(OR(F366=0,F366="#N/A N/A"),0,H366 / F366*100)</f>
        <v>-1.8556280587275626</v>
      </c>
      <c r="J366" s="25">
        <v>0</v>
      </c>
      <c r="K366" s="48" t="str">
        <f>CONCATENATE(C791,D366, " Curncy")</f>
        <v>EURSEK Curncy</v>
      </c>
      <c r="L366" s="48">
        <f>IF(D366 = C791,1,_xll.BDP(K366,$L$7))</f>
        <v>1</v>
      </c>
      <c r="M366" s="68">
        <f>IF(D366 = C791,1,_xll.BDP(K366,$M$7)*L366)</f>
        <v>10.1592</v>
      </c>
      <c r="N366" s="69">
        <f>H366*J366*T366/M366</f>
        <v>0</v>
      </c>
      <c r="O366" s="78">
        <f>N366 / Y791</f>
        <v>0</v>
      </c>
      <c r="P366" s="69">
        <f>G366*J366*T366/M366</f>
        <v>0</v>
      </c>
      <c r="Q366" s="84">
        <f>P366 / Y791*100</f>
        <v>0</v>
      </c>
      <c r="R366" s="81">
        <f>IF(Q366&lt;0,Q366,0)</f>
        <v>0</v>
      </c>
      <c r="S366" s="152">
        <f>IF(Q366&gt;0,Q366,0)</f>
        <v>0</v>
      </c>
      <c r="T366" s="33">
        <f>IF(EXACT(D366,UPPER(D366)),1,0.01)/V366</f>
        <v>1</v>
      </c>
      <c r="U366" s="43">
        <v>0</v>
      </c>
      <c r="V366" s="43">
        <v>1</v>
      </c>
      <c r="W366" s="143">
        <f>IF(AND(Q366&lt;0,O366&gt;0),O366,0)</f>
        <v>0</v>
      </c>
      <c r="X366" s="143">
        <f>IF(AND(Q366&gt;0,O366&gt;0),O366,0)</f>
        <v>0</v>
      </c>
      <c r="Y366" s="194"/>
      <c r="Z366" s="176">
        <f>_xll.BDH(C366,$Z$7,$D$1,$D$1)</f>
        <v>47.44</v>
      </c>
      <c r="AA366" s="174">
        <f>IF(OR(F366="#N/A N/A",Z366="#N/A N/A"),0,  F366 - Z366)</f>
        <v>1.6000000000000014</v>
      </c>
      <c r="AB366" s="162">
        <f>IF(OR(Z366=0,Z366="#N/A N/A"),0,AA366 / Z366*100)</f>
        <v>3.3726812816188905</v>
      </c>
      <c r="AC366" s="161">
        <v>0</v>
      </c>
      <c r="AD366" s="163">
        <f>IF(D366 = C791,1,_xll.BDP(K366,$AD$7)*L366)</f>
        <v>10.1783</v>
      </c>
      <c r="AE366" s="186">
        <f>AA366*AC366*T366/AD366 / AF791</f>
        <v>0</v>
      </c>
      <c r="AF366" s="197"/>
      <c r="AG366" s="188"/>
      <c r="AH366" s="170"/>
    </row>
    <row r="367" spans="2:34" s="43" customFormat="1" ht="12" customHeight="1" x14ac:dyDescent="0.2">
      <c r="B367" s="48">
        <v>2977</v>
      </c>
      <c r="C367" s="140" t="s">
        <v>985</v>
      </c>
      <c r="D367" s="43" t="str">
        <f>_xll.BDP(C367,$D$7)</f>
        <v>SEK</v>
      </c>
      <c r="E367" s="43" t="s">
        <v>1017</v>
      </c>
      <c r="F367" s="66">
        <f>_xll.BDP(C367,$F$7)</f>
        <v>210.4</v>
      </c>
      <c r="G367" s="66">
        <f>_xll.BDP(C367,$G$7)</f>
        <v>210.7</v>
      </c>
      <c r="H367" s="67">
        <f>IF(OR(G367="#N/A N/A",F367="#N/A N/A"),0,  G367 - F367)</f>
        <v>0.29999999999998295</v>
      </c>
      <c r="I367" s="75">
        <f>IF(OR(F367=0,F367="#N/A N/A"),0,H367 / F367*100)</f>
        <v>0.14258555133079037</v>
      </c>
      <c r="J367" s="25">
        <v>0</v>
      </c>
      <c r="K367" s="48" t="str">
        <f>CONCATENATE(C791,D367, " Curncy")</f>
        <v>EURSEK Curncy</v>
      </c>
      <c r="L367" s="48">
        <f>IF(D367 = C791,1,_xll.BDP(K367,$L$7))</f>
        <v>1</v>
      </c>
      <c r="M367" s="68">
        <f>IF(D367 = C791,1,_xll.BDP(K367,$M$7)*L367)</f>
        <v>10.1592</v>
      </c>
      <c r="N367" s="69">
        <f>H367*J367*T367/M367</f>
        <v>0</v>
      </c>
      <c r="O367" s="78">
        <f>N367 / Y791</f>
        <v>0</v>
      </c>
      <c r="P367" s="69">
        <f>G367*J367*T367/M367</f>
        <v>0</v>
      </c>
      <c r="Q367" s="84">
        <f>P367 / Y791*100</f>
        <v>0</v>
      </c>
      <c r="R367" s="81">
        <f>IF(Q367&lt;0,Q367,0)</f>
        <v>0</v>
      </c>
      <c r="S367" s="152">
        <f>IF(Q367&gt;0,Q367,0)</f>
        <v>0</v>
      </c>
      <c r="T367" s="33">
        <f>IF(EXACT(D367,UPPER(D367)),1,0.01)/V367</f>
        <v>1</v>
      </c>
      <c r="U367" s="43">
        <v>0</v>
      </c>
      <c r="V367" s="43">
        <v>1</v>
      </c>
      <c r="W367" s="143">
        <f>IF(AND(Q367&lt;0,O367&gt;0),O367,0)</f>
        <v>0</v>
      </c>
      <c r="X367" s="143">
        <f>IF(AND(Q367&gt;0,O367&gt;0),O367,0)</f>
        <v>0</v>
      </c>
      <c r="Y367" s="194"/>
      <c r="Z367" s="176">
        <f>_xll.BDH(C367,$Z$7,$D$1,$D$1)</f>
        <v>208.5</v>
      </c>
      <c r="AA367" s="174">
        <f>IF(OR(F367="#N/A N/A",Z367="#N/A N/A"),0,  F367 - Z367)</f>
        <v>1.9000000000000057</v>
      </c>
      <c r="AB367" s="162">
        <f>IF(OR(Z367=0,Z367="#N/A N/A"),0,AA367 / Z367*100)</f>
        <v>0.91127098321343203</v>
      </c>
      <c r="AC367" s="161">
        <v>0</v>
      </c>
      <c r="AD367" s="163">
        <f>IF(D367 = C791,1,_xll.BDP(K367,$AD$7)*L367)</f>
        <v>10.1783</v>
      </c>
      <c r="AE367" s="186">
        <f>AA367*AC367*T367/AD367 / AF791</f>
        <v>0</v>
      </c>
      <c r="AF367" s="197"/>
      <c r="AG367" s="188"/>
      <c r="AH367" s="170"/>
    </row>
    <row r="368" spans="2:34" s="43" customFormat="1" x14ac:dyDescent="0.2">
      <c r="B368" s="48">
        <v>113</v>
      </c>
      <c r="C368" s="140" t="s">
        <v>144</v>
      </c>
      <c r="D368" s="43" t="str">
        <f>_xll.BDP(C368,$D$7)</f>
        <v>SEK</v>
      </c>
      <c r="E368" s="43" t="s">
        <v>409</v>
      </c>
      <c r="F368" s="66">
        <f>_xll.BDP(C368,$F$7)</f>
        <v>55.52</v>
      </c>
      <c r="G368" s="66">
        <f>_xll.BDP(C368,$G$7)</f>
        <v>56.4</v>
      </c>
      <c r="H368" s="67">
        <f>IF(OR(G368="#N/A N/A",F368="#N/A N/A"),0,  G368 - F368)</f>
        <v>0.87999999999999545</v>
      </c>
      <c r="I368" s="75">
        <f>IF(OR(F368=0,F368="#N/A N/A"),0,H368 / F368*100)</f>
        <v>1.5850144092218938</v>
      </c>
      <c r="J368" s="25">
        <v>91300</v>
      </c>
      <c r="K368" s="48" t="str">
        <f>CONCATENATE(C791,D368, " Curncy")</f>
        <v>EURSEK Curncy</v>
      </c>
      <c r="L368" s="48">
        <f>IF(D368 = C791,1,_xll.BDP(K368,$L$7))</f>
        <v>1</v>
      </c>
      <c r="M368" s="68">
        <f>IF(D368 = C791,1,_xll.BDP(K368,$M$7)*L368)</f>
        <v>10.1592</v>
      </c>
      <c r="N368" s="69">
        <f>H368*J368*T368/M368</f>
        <v>7908.4967320261021</v>
      </c>
      <c r="O368" s="78">
        <f>N368 / Y791</f>
        <v>4.7006627413237606E-5</v>
      </c>
      <c r="P368" s="69">
        <f>G368*J368*T368/M368</f>
        <v>506862.74509803922</v>
      </c>
      <c r="Q368" s="84">
        <f>P368 / Y791*100</f>
        <v>0.30126974842120624</v>
      </c>
      <c r="R368" s="81">
        <f>IF(Q368&lt;0,Q368,0)</f>
        <v>0</v>
      </c>
      <c r="S368" s="152">
        <f>IF(Q368&gt;0,Q368,0)</f>
        <v>0.30126974842120624</v>
      </c>
      <c r="T368" s="33">
        <f>IF(EXACT(D368,UPPER(D368)),1,0.01)/V368</f>
        <v>1</v>
      </c>
      <c r="U368" s="43">
        <v>0</v>
      </c>
      <c r="V368" s="43">
        <v>1</v>
      </c>
      <c r="W368" s="143">
        <f>IF(AND(Q368&lt;0,O368&gt;0),O368,0)</f>
        <v>0</v>
      </c>
      <c r="X368" s="143">
        <f>IF(AND(Q368&gt;0,O368&gt;0),O368,0)</f>
        <v>4.7006627413237606E-5</v>
      </c>
      <c r="Y368" s="194"/>
      <c r="Z368" s="176">
        <f>_xll.BDH(C368,$Z$7,$D$1,$D$1)</f>
        <v>55.76</v>
      </c>
      <c r="AA368" s="174">
        <f>IF(OR(F368="#N/A N/A",Z368="#N/A N/A"),0,  F368 - Z368)</f>
        <v>-0.23999999999999488</v>
      </c>
      <c r="AB368" s="162">
        <f>IF(OR(Z368=0,Z368="#N/A N/A"),0,AA368 / Z368*100)</f>
        <v>-0.43041606886656192</v>
      </c>
      <c r="AC368" s="161">
        <v>91300</v>
      </c>
      <c r="AD368" s="163">
        <f>IF(D368 = C791,1,_xll.BDP(K368,$AD$7)*L368)</f>
        <v>10.1783</v>
      </c>
      <c r="AE368" s="186">
        <f>AA368*AC368*T368/AD368 / AF791</f>
        <v>-1.265259648723901E-5</v>
      </c>
      <c r="AF368" s="197"/>
      <c r="AG368" s="188"/>
      <c r="AH368" s="170"/>
    </row>
    <row r="369" spans="1:34" s="43" customFormat="1" ht="12" customHeight="1" x14ac:dyDescent="0.2">
      <c r="B369" s="48">
        <v>116</v>
      </c>
      <c r="C369" s="140" t="s">
        <v>986</v>
      </c>
      <c r="D369" s="43" t="str">
        <f>_xll.BDP(C369,$D$7)</f>
        <v>SEK</v>
      </c>
      <c r="E369" s="43" t="s">
        <v>1018</v>
      </c>
      <c r="F369" s="66">
        <f>_xll.BDP(C369,$F$7)</f>
        <v>151.65</v>
      </c>
      <c r="G369" s="66">
        <f>_xll.BDP(C369,$G$7)</f>
        <v>152</v>
      </c>
      <c r="H369" s="67">
        <f>IF(OR(G369="#N/A N/A",F369="#N/A N/A"),0,  G369 - F369)</f>
        <v>0.34999999999999432</v>
      </c>
      <c r="I369" s="75">
        <f>IF(OR(F369=0,F369="#N/A N/A"),0,H369 / F369*100)</f>
        <v>0.2307945928123932</v>
      </c>
      <c r="J369" s="25">
        <v>0</v>
      </c>
      <c r="K369" s="48" t="str">
        <f>CONCATENATE(C791,D369, " Curncy")</f>
        <v>EURSEK Curncy</v>
      </c>
      <c r="L369" s="48">
        <f>IF(D369 = C791,1,_xll.BDP(K369,$L$7))</f>
        <v>1</v>
      </c>
      <c r="M369" s="68">
        <f>IF(D369 = C791,1,_xll.BDP(K369,$M$7)*L369)</f>
        <v>10.1592</v>
      </c>
      <c r="N369" s="69">
        <f>H369*J369*T369/M369</f>
        <v>0</v>
      </c>
      <c r="O369" s="78">
        <f>N369 / Y791</f>
        <v>0</v>
      </c>
      <c r="P369" s="69">
        <f>G369*J369*T369/M369</f>
        <v>0</v>
      </c>
      <c r="Q369" s="84">
        <f>P369 / Y791*100</f>
        <v>0</v>
      </c>
      <c r="R369" s="81">
        <f>IF(Q369&lt;0,Q369,0)</f>
        <v>0</v>
      </c>
      <c r="S369" s="152">
        <f>IF(Q369&gt;0,Q369,0)</f>
        <v>0</v>
      </c>
      <c r="T369" s="33">
        <f>IF(EXACT(D369,UPPER(D369)),1,0.01)/V369</f>
        <v>1</v>
      </c>
      <c r="U369" s="43">
        <v>0</v>
      </c>
      <c r="V369" s="43">
        <v>1</v>
      </c>
      <c r="W369" s="143">
        <f>IF(AND(Q369&lt;0,O369&gt;0),O369,0)</f>
        <v>0</v>
      </c>
      <c r="X369" s="143">
        <f>IF(AND(Q369&gt;0,O369&gt;0),O369,0)</f>
        <v>0</v>
      </c>
      <c r="Y369" s="194"/>
      <c r="Z369" s="176">
        <f>_xll.BDH(C369,$Z$7,$D$1,$D$1)</f>
        <v>150.75</v>
      </c>
      <c r="AA369" s="174">
        <f>IF(OR(F369="#N/A N/A",Z369="#N/A N/A"),0,  F369 - Z369)</f>
        <v>0.90000000000000568</v>
      </c>
      <c r="AB369" s="162">
        <f>IF(OR(Z369=0,Z369="#N/A N/A"),0,AA369 / Z369*100)</f>
        <v>0.59701492537313805</v>
      </c>
      <c r="AC369" s="161">
        <v>0</v>
      </c>
      <c r="AD369" s="163">
        <f>IF(D369 = C791,1,_xll.BDP(K369,$AD$7)*L369)</f>
        <v>10.1783</v>
      </c>
      <c r="AE369" s="186">
        <f>AA369*AC369*T369/AD369 / AF791</f>
        <v>0</v>
      </c>
      <c r="AF369" s="197"/>
      <c r="AG369" s="188"/>
      <c r="AH369" s="170"/>
    </row>
    <row r="370" spans="1:34" s="43" customFormat="1" x14ac:dyDescent="0.2">
      <c r="A370" s="45" t="s">
        <v>314</v>
      </c>
      <c r="B370" s="61"/>
      <c r="C370" s="220"/>
      <c r="D370" s="45"/>
      <c r="E370" s="47" t="s">
        <v>143</v>
      </c>
      <c r="F370" s="70"/>
      <c r="G370" s="70"/>
      <c r="H370" s="71"/>
      <c r="I370" s="76"/>
      <c r="J370" s="40"/>
      <c r="K370" s="49"/>
      <c r="L370" s="49"/>
      <c r="M370" s="72"/>
      <c r="N370" s="73">
        <f xml:space="preserve"> SUM(N350:N369)</f>
        <v>-18038.428222694674</v>
      </c>
      <c r="O370" s="79">
        <f xml:space="preserve"> SUM(O350:O369)</f>
        <v>-1.0721704810863666E-4</v>
      </c>
      <c r="P370" s="73">
        <f xml:space="preserve"> SUM(P350:P369)</f>
        <v>135278.3683754626</v>
      </c>
      <c r="Q370" s="85">
        <f xml:space="preserve"> SUM(Q350:Q369)</f>
        <v>8.0406935410934272E-2</v>
      </c>
      <c r="R370" s="82">
        <f xml:space="preserve"> SUM(R350:R369)</f>
        <v>-0.43066785869367202</v>
      </c>
      <c r="S370" s="153">
        <f xml:space="preserve"> SUM(S350:S369)</f>
        <v>0.51107479410460632</v>
      </c>
      <c r="T370" s="38"/>
      <c r="U370" s="45"/>
      <c r="V370" s="45"/>
      <c r="W370" s="144">
        <f xml:space="preserve"> SUM(W350:W369)</f>
        <v>0</v>
      </c>
      <c r="X370" s="144">
        <f xml:space="preserve"> SUM(X350:X369)</f>
        <v>1.2552262610457152E-4</v>
      </c>
      <c r="Y370" s="207"/>
      <c r="Z370" s="165"/>
      <c r="AA370" s="175"/>
      <c r="AB370" s="164"/>
      <c r="AC370" s="165"/>
      <c r="AD370" s="171"/>
      <c r="AE370" s="187">
        <f xml:space="preserve"> SUM(AE350:AE369)</f>
        <v>-5.2615215038208733E-6</v>
      </c>
      <c r="AF370" s="208"/>
      <c r="AG370" s="188"/>
      <c r="AH370" s="170"/>
    </row>
    <row r="371" spans="1:34" s="43" customFormat="1" x14ac:dyDescent="0.2">
      <c r="B371" s="48"/>
      <c r="C371" s="140"/>
      <c r="F371" s="66"/>
      <c r="G371" s="66"/>
      <c r="H371" s="67"/>
      <c r="I371" s="75"/>
      <c r="J371" s="25"/>
      <c r="K371" s="48"/>
      <c r="L371" s="48"/>
      <c r="M371" s="68"/>
      <c r="N371" s="69"/>
      <c r="O371" s="78"/>
      <c r="P371" s="69"/>
      <c r="Q371" s="84"/>
      <c r="R371" s="81"/>
      <c r="S371" s="152"/>
      <c r="T371" s="33"/>
      <c r="W371" s="143"/>
      <c r="X371" s="143"/>
      <c r="Y371" s="194"/>
      <c r="Z371" s="176"/>
      <c r="AA371" s="174"/>
      <c r="AB371" s="162"/>
      <c r="AC371" s="161"/>
      <c r="AD371" s="163"/>
      <c r="AE371" s="186"/>
      <c r="AF371" s="197"/>
      <c r="AG371" s="188"/>
      <c r="AH371" s="170"/>
    </row>
    <row r="372" spans="1:34" s="43" customFormat="1" x14ac:dyDescent="0.2">
      <c r="B372" s="48"/>
      <c r="C372" s="140" t="s">
        <v>697</v>
      </c>
      <c r="D372" s="43" t="str">
        <f>_xll.BDP(C372,$D$7)</f>
        <v>CHF</v>
      </c>
      <c r="E372" s="43" t="str">
        <f>_xll.BDP(C372,$E$7)</f>
        <v>SWISS MKT IX FUTR Mar18</v>
      </c>
      <c r="F372" s="66">
        <f>_xll.BDP(C372,$F$7)</f>
        <v>8739</v>
      </c>
      <c r="G372" s="66">
        <f>_xll.BDP(C372,$G$7)</f>
        <v>8853</v>
      </c>
      <c r="H372" s="67">
        <f>IF(OR(G372="#N/A N/A",F372="#N/A N/A"),0,  G372 - F372)</f>
        <v>114</v>
      </c>
      <c r="I372" s="75">
        <f>IF(OR(F372=0,F372="#N/A N/A"),0,H372 / F372*100)</f>
        <v>1.3044970820460007</v>
      </c>
      <c r="J372" s="25">
        <v>0</v>
      </c>
      <c r="K372" s="48" t="str">
        <f>CONCATENATE(C791,D372, " Curncy")</f>
        <v>EURCHF Curncy</v>
      </c>
      <c r="L372" s="48">
        <f>IF(D372 = C791,1,_xll.BDP(K372,$L$7))</f>
        <v>1</v>
      </c>
      <c r="M372" s="68">
        <f>IF(D372 = C791,1,_xll.BDP(K372,$M$7)*L372)</f>
        <v>1.1705000000000001</v>
      </c>
      <c r="N372" s="69">
        <f>H372*J372*T372/M372</f>
        <v>0</v>
      </c>
      <c r="O372" s="78">
        <f>N372 / Y791</f>
        <v>0</v>
      </c>
      <c r="P372" s="69">
        <f>G372*J372*T372/M372</f>
        <v>0</v>
      </c>
      <c r="Q372" s="84">
        <f>P372 / Y791*100</f>
        <v>0</v>
      </c>
      <c r="R372" s="81">
        <f>IF(Q372&lt;0,Q372,0)</f>
        <v>0</v>
      </c>
      <c r="S372" s="152">
        <f>IF(Q372&gt;0,Q372,0)</f>
        <v>0</v>
      </c>
      <c r="T372" s="33">
        <f>IF(EXACT(D372,UPPER(D372)),1,0.01)/V372</f>
        <v>1</v>
      </c>
      <c r="U372" s="43">
        <v>3</v>
      </c>
      <c r="V372" s="43">
        <v>1</v>
      </c>
      <c r="W372" s="143">
        <f>IF(AND(Q372&lt;0,O372&gt;0),O372,0)</f>
        <v>0</v>
      </c>
      <c r="X372" s="143">
        <f>IF(AND(Q372&gt;0,O372&gt;0),O372,0)</f>
        <v>0</v>
      </c>
      <c r="Y372" s="194"/>
      <c r="Z372" s="176">
        <f>_xll.BDH(C372,$Z$7,$D$1,$D$1)</f>
        <v>8753</v>
      </c>
      <c r="AA372" s="174">
        <f>IF(OR(F372="#N/A N/A",Z372="#N/A N/A"),0,  F372 - Z372)</f>
        <v>-14</v>
      </c>
      <c r="AB372" s="162">
        <f>IF(OR(Z372=0,Z372="#N/A N/A"),0,AA372 / Z372*100)</f>
        <v>-0.1599451616588598</v>
      </c>
      <c r="AC372" s="161">
        <v>0</v>
      </c>
      <c r="AD372" s="163">
        <f>IF(D372 = C791,1,_xll.BDP(K372,$AD$7)*L372)</f>
        <v>1.16984</v>
      </c>
      <c r="AE372" s="186">
        <f>AA372*AC372*T372/AD372 / AF791</f>
        <v>0</v>
      </c>
      <c r="AF372" s="197"/>
      <c r="AG372" s="188"/>
      <c r="AH372" s="170"/>
    </row>
    <row r="373" spans="1:34" s="43" customFormat="1" ht="12" customHeight="1" x14ac:dyDescent="0.2">
      <c r="B373" s="48">
        <v>467</v>
      </c>
      <c r="C373" s="140" t="s">
        <v>987</v>
      </c>
      <c r="D373" s="43" t="str">
        <f>_xll.BDP(C373,$D$7)</f>
        <v>CHF</v>
      </c>
      <c r="E373" s="43" t="s">
        <v>1019</v>
      </c>
      <c r="F373" s="66">
        <f>_xll.BDP(C373,$F$7)</f>
        <v>23.05</v>
      </c>
      <c r="G373" s="66">
        <f>_xll.BDP(C373,$G$7)</f>
        <v>23.08</v>
      </c>
      <c r="H373" s="67">
        <f>IF(OR(G373="#N/A N/A",F373="#N/A N/A"),0,  G373 - F373)</f>
        <v>2.9999999999997584E-2</v>
      </c>
      <c r="I373" s="75">
        <f>IF(OR(F373=0,F373="#N/A N/A"),0,H373 / F373*100)</f>
        <v>0.13015184381777692</v>
      </c>
      <c r="J373" s="25">
        <v>0</v>
      </c>
      <c r="K373" s="48" t="str">
        <f>CONCATENATE(C791,D373, " Curncy")</f>
        <v>EURCHF Curncy</v>
      </c>
      <c r="L373" s="48">
        <f>IF(D373 = C791,1,_xll.BDP(K373,$L$7))</f>
        <v>1</v>
      </c>
      <c r="M373" s="68">
        <f>IF(D373 = C791,1,_xll.BDP(K373,$M$7)*L373)</f>
        <v>1.1705000000000001</v>
      </c>
      <c r="N373" s="69">
        <f>H373*J373*T373/M373</f>
        <v>0</v>
      </c>
      <c r="O373" s="78">
        <f>N373 / Y791</f>
        <v>0</v>
      </c>
      <c r="P373" s="69">
        <f>G373*J373*T373/M373</f>
        <v>0</v>
      </c>
      <c r="Q373" s="84">
        <f>P373 / Y791*100</f>
        <v>0</v>
      </c>
      <c r="R373" s="81">
        <f>IF(Q373&lt;0,Q373,0)</f>
        <v>0</v>
      </c>
      <c r="S373" s="152">
        <f>IF(Q373&gt;0,Q373,0)</f>
        <v>0</v>
      </c>
      <c r="T373" s="33">
        <f>IF(EXACT(D373,UPPER(D373)),1,0.01)/V373</f>
        <v>1</v>
      </c>
      <c r="U373" s="43">
        <v>0</v>
      </c>
      <c r="V373" s="43">
        <v>1</v>
      </c>
      <c r="W373" s="143">
        <f>IF(AND(Q373&lt;0,O373&gt;0),O373,0)</f>
        <v>0</v>
      </c>
      <c r="X373" s="143">
        <f>IF(AND(Q373&gt;0,O373&gt;0),O373,0)</f>
        <v>0</v>
      </c>
      <c r="Y373" s="194"/>
      <c r="Z373" s="176">
        <f>_xll.BDH(C373,$Z$7,$D$1,$D$1)</f>
        <v>22.8</v>
      </c>
      <c r="AA373" s="174">
        <f>IF(OR(F373="#N/A N/A",Z373="#N/A N/A"),0,  F373 - Z373)</f>
        <v>0.25</v>
      </c>
      <c r="AB373" s="162">
        <f>IF(OR(Z373=0,Z373="#N/A N/A"),0,AA373 / Z373*100)</f>
        <v>1.0964912280701753</v>
      </c>
      <c r="AC373" s="161">
        <v>0</v>
      </c>
      <c r="AD373" s="163">
        <f>IF(D373 = C791,1,_xll.BDP(K373,$AD$7)*L373)</f>
        <v>1.16984</v>
      </c>
      <c r="AE373" s="186">
        <f>AA373*AC373*T373/AD373 / AF791</f>
        <v>0</v>
      </c>
      <c r="AF373" s="197"/>
      <c r="AG373" s="188"/>
      <c r="AH373" s="170"/>
    </row>
    <row r="374" spans="1:34" s="43" customFormat="1" ht="12" customHeight="1" x14ac:dyDescent="0.2">
      <c r="B374" s="48">
        <v>404</v>
      </c>
      <c r="C374" s="140" t="s">
        <v>988</v>
      </c>
      <c r="D374" s="43" t="str">
        <f>_xll.BDP(C374,$D$7)</f>
        <v>CHF</v>
      </c>
      <c r="E374" s="43" t="s">
        <v>1020</v>
      </c>
      <c r="F374" s="66">
        <f>_xll.BDP(C374,$F$7)</f>
        <v>70.319999999999993</v>
      </c>
      <c r="G374" s="66">
        <f>_xll.BDP(C374,$G$7)</f>
        <v>70.72</v>
      </c>
      <c r="H374" s="67">
        <f>IF(OR(G374="#N/A N/A",F374="#N/A N/A"),0,  G374 - F374)</f>
        <v>0.40000000000000568</v>
      </c>
      <c r="I374" s="75">
        <f>IF(OR(F374=0,F374="#N/A N/A"),0,H374 / F374*100)</f>
        <v>0.56882821387941651</v>
      </c>
      <c r="J374" s="25">
        <v>0</v>
      </c>
      <c r="K374" s="48" t="str">
        <f>CONCATENATE(C791,D374, " Curncy")</f>
        <v>EURCHF Curncy</v>
      </c>
      <c r="L374" s="48">
        <f>IF(D374 = C791,1,_xll.BDP(K374,$L$7))</f>
        <v>1</v>
      </c>
      <c r="M374" s="68">
        <f>IF(D374 = C791,1,_xll.BDP(K374,$M$7)*L374)</f>
        <v>1.1705000000000001</v>
      </c>
      <c r="N374" s="69">
        <f>H374*J374*T374/M374</f>
        <v>0</v>
      </c>
      <c r="O374" s="78">
        <f>N374 / Y791</f>
        <v>0</v>
      </c>
      <c r="P374" s="69">
        <f>G374*J374*T374/M374</f>
        <v>0</v>
      </c>
      <c r="Q374" s="84">
        <f>P374 / Y791*100</f>
        <v>0</v>
      </c>
      <c r="R374" s="81">
        <f>IF(Q374&lt;0,Q374,0)</f>
        <v>0</v>
      </c>
      <c r="S374" s="152">
        <f>IF(Q374&gt;0,Q374,0)</f>
        <v>0</v>
      </c>
      <c r="T374" s="33">
        <f>IF(EXACT(D374,UPPER(D374)),1,0.01)/V374</f>
        <v>1</v>
      </c>
      <c r="U374" s="43">
        <v>0</v>
      </c>
      <c r="V374" s="43">
        <v>1</v>
      </c>
      <c r="W374" s="143">
        <f>IF(AND(Q374&lt;0,O374&gt;0),O374,0)</f>
        <v>0</v>
      </c>
      <c r="X374" s="143">
        <f>IF(AND(Q374&gt;0,O374&gt;0),O374,0)</f>
        <v>0</v>
      </c>
      <c r="Y374" s="194"/>
      <c r="Z374" s="176">
        <f>_xll.BDH(C374,$Z$7,$D$1,$D$1)</f>
        <v>69.58</v>
      </c>
      <c r="AA374" s="174">
        <f>IF(OR(F374="#N/A N/A",Z374="#N/A N/A"),0,  F374 - Z374)</f>
        <v>0.73999999999999488</v>
      </c>
      <c r="AB374" s="162">
        <f>IF(OR(Z374=0,Z374="#N/A N/A"),0,AA374 / Z374*100)</f>
        <v>1.0635240011497484</v>
      </c>
      <c r="AC374" s="161">
        <v>0</v>
      </c>
      <c r="AD374" s="163">
        <f>IF(D374 = C791,1,_xll.BDP(K374,$AD$7)*L374)</f>
        <v>1.16984</v>
      </c>
      <c r="AE374" s="186">
        <f>AA374*AC374*T374/AD374 / AF791</f>
        <v>0</v>
      </c>
      <c r="AF374" s="197"/>
      <c r="AG374" s="188"/>
      <c r="AH374" s="170"/>
    </row>
    <row r="375" spans="1:34" s="43" customFormat="1" ht="12" customHeight="1" x14ac:dyDescent="0.2">
      <c r="B375" s="48">
        <v>433</v>
      </c>
      <c r="C375" s="140" t="s">
        <v>997</v>
      </c>
      <c r="D375" s="43" t="str">
        <f>_xll.BDP(C375,$D$7)</f>
        <v>CHF</v>
      </c>
      <c r="E375" s="43" t="s">
        <v>1029</v>
      </c>
      <c r="F375" s="66">
        <f>_xll.BDP(C375,$F$7)</f>
        <v>83.42</v>
      </c>
      <c r="G375" s="66">
        <f>_xll.BDP(C375,$G$7)</f>
        <v>83.34</v>
      </c>
      <c r="H375" s="67">
        <f>IF(OR(G375="#N/A N/A",F375="#N/A N/A"),0,  G375 - F375)</f>
        <v>-7.9999999999998295E-2</v>
      </c>
      <c r="I375" s="75">
        <f>IF(OR(F375=0,F375="#N/A N/A"),0,H375 / F375*100)</f>
        <v>-9.5900263725723203E-2</v>
      </c>
      <c r="J375" s="25">
        <v>0</v>
      </c>
      <c r="K375" s="48" t="str">
        <f>CONCATENATE(C791,D375, " Curncy")</f>
        <v>EURCHF Curncy</v>
      </c>
      <c r="L375" s="48">
        <f>IF(D375 = C791,1,_xll.BDP(K375,$L$7))</f>
        <v>1</v>
      </c>
      <c r="M375" s="68">
        <f>IF(D375 = C791,1,_xll.BDP(K375,$M$7)*L375)</f>
        <v>1.1705000000000001</v>
      </c>
      <c r="N375" s="69">
        <f>H375*J375*T375/M375</f>
        <v>0</v>
      </c>
      <c r="O375" s="78">
        <f>N375 / Y791</f>
        <v>0</v>
      </c>
      <c r="P375" s="69">
        <f>G375*J375*T375/M375</f>
        <v>0</v>
      </c>
      <c r="Q375" s="84">
        <f>P375 / Y791*100</f>
        <v>0</v>
      </c>
      <c r="R375" s="81">
        <f>IF(Q375&lt;0,Q375,0)</f>
        <v>0</v>
      </c>
      <c r="S375" s="152">
        <f>IF(Q375&gt;0,Q375,0)</f>
        <v>0</v>
      </c>
      <c r="T375" s="33">
        <f>IF(EXACT(D375,UPPER(D375)),1,0.01)/V375</f>
        <v>1</v>
      </c>
      <c r="U375" s="43">
        <v>0</v>
      </c>
      <c r="V375" s="43">
        <v>1</v>
      </c>
      <c r="W375" s="143">
        <f>IF(AND(Q375&lt;0,O375&gt;0),O375,0)</f>
        <v>0</v>
      </c>
      <c r="X375" s="143">
        <f>IF(AND(Q375&gt;0,O375&gt;0),O375,0)</f>
        <v>0</v>
      </c>
      <c r="Y375" s="194"/>
      <c r="Z375" s="176">
        <f>_xll.BDH(C375,$Z$7,$D$1,$D$1)</f>
        <v>82.42</v>
      </c>
      <c r="AA375" s="174">
        <f>IF(OR(F375="#N/A N/A",Z375="#N/A N/A"),0,  F375 - Z375)</f>
        <v>1</v>
      </c>
      <c r="AB375" s="162">
        <f>IF(OR(Z375=0,Z375="#N/A N/A"),0,AA375 / Z375*100)</f>
        <v>1.2132977432661975</v>
      </c>
      <c r="AC375" s="161">
        <v>0</v>
      </c>
      <c r="AD375" s="163">
        <f>IF(D375 = C791,1,_xll.BDP(K375,$AD$7)*L375)</f>
        <v>1.16984</v>
      </c>
      <c r="AE375" s="186">
        <f>AA375*AC375*T375/AD375 / AF791</f>
        <v>0</v>
      </c>
      <c r="AF375" s="197"/>
      <c r="AG375" s="188"/>
      <c r="AH375" s="170"/>
    </row>
    <row r="376" spans="1:34" s="43" customFormat="1" ht="12" customHeight="1" x14ac:dyDescent="0.2">
      <c r="B376" s="48">
        <v>861</v>
      </c>
      <c r="C376" s="140" t="s">
        <v>989</v>
      </c>
      <c r="D376" s="43" t="str">
        <f>_xll.BDP(C376,$D$7)</f>
        <v>CHF</v>
      </c>
      <c r="E376" s="43" t="s">
        <v>1021</v>
      </c>
      <c r="F376" s="66">
        <f>_xll.BDP(C376,$F$7)</f>
        <v>23.45</v>
      </c>
      <c r="G376" s="66">
        <f>_xll.BDP(C376,$G$7)</f>
        <v>23.25</v>
      </c>
      <c r="H376" s="67">
        <f>IF(OR(G376="#N/A N/A",F376="#N/A N/A"),0,  G376 - F376)</f>
        <v>-0.19999999999999929</v>
      </c>
      <c r="I376" s="75">
        <f>IF(OR(F376=0,F376="#N/A N/A"),0,H376 / F376*100)</f>
        <v>-0.8528784648187604</v>
      </c>
      <c r="J376" s="25">
        <v>0</v>
      </c>
      <c r="K376" s="48" t="str">
        <f>CONCATENATE(C791,D376, " Curncy")</f>
        <v>EURCHF Curncy</v>
      </c>
      <c r="L376" s="48">
        <f>IF(D376 = C791,1,_xll.BDP(K376,$L$7))</f>
        <v>1</v>
      </c>
      <c r="M376" s="68">
        <f>IF(D376 = C791,1,_xll.BDP(K376,$M$7)*L376)</f>
        <v>1.1705000000000001</v>
      </c>
      <c r="N376" s="69">
        <f>H376*J376*T376/M376</f>
        <v>0</v>
      </c>
      <c r="O376" s="78">
        <f>N376 / Y791</f>
        <v>0</v>
      </c>
      <c r="P376" s="69">
        <f>G376*J376*T376/M376</f>
        <v>0</v>
      </c>
      <c r="Q376" s="84">
        <f>P376 / Y791*100</f>
        <v>0</v>
      </c>
      <c r="R376" s="81">
        <f>IF(Q376&lt;0,Q376,0)</f>
        <v>0</v>
      </c>
      <c r="S376" s="152">
        <f>IF(Q376&gt;0,Q376,0)</f>
        <v>0</v>
      </c>
      <c r="T376" s="33">
        <f>IF(EXACT(D376,UPPER(D376)),1,0.01)/V376</f>
        <v>1</v>
      </c>
      <c r="U376" s="43">
        <v>0</v>
      </c>
      <c r="V376" s="43">
        <v>1</v>
      </c>
      <c r="W376" s="143">
        <f>IF(AND(Q376&lt;0,O376&gt;0),O376,0)</f>
        <v>0</v>
      </c>
      <c r="X376" s="143">
        <f>IF(AND(Q376&gt;0,O376&gt;0),O376,0)</f>
        <v>0</v>
      </c>
      <c r="Y376" s="194"/>
      <c r="Z376" s="176">
        <f>_xll.BDH(C376,$Z$7,$D$1,$D$1)</f>
        <v>22.94</v>
      </c>
      <c r="AA376" s="174">
        <f>IF(OR(F376="#N/A N/A",Z376="#N/A N/A"),0,  F376 - Z376)</f>
        <v>0.50999999999999801</v>
      </c>
      <c r="AB376" s="162">
        <f>IF(OR(Z376=0,Z376="#N/A N/A"),0,AA376 / Z376*100)</f>
        <v>2.2231909328683437</v>
      </c>
      <c r="AC376" s="161">
        <v>0</v>
      </c>
      <c r="AD376" s="163">
        <f>IF(D376 = C791,1,_xll.BDP(K376,$AD$7)*L376)</f>
        <v>1.16984</v>
      </c>
      <c r="AE376" s="186">
        <f>AA376*AC376*T376/AD376 / AF791</f>
        <v>0</v>
      </c>
      <c r="AF376" s="197"/>
      <c r="AG376" s="188"/>
      <c r="AH376" s="170"/>
    </row>
    <row r="377" spans="1:34" s="43" customFormat="1" ht="12" customHeight="1" x14ac:dyDescent="0.2">
      <c r="B377" s="48">
        <v>931</v>
      </c>
      <c r="C377" s="140" t="s">
        <v>990</v>
      </c>
      <c r="D377" s="43" t="str">
        <f>_xll.BDP(C377,$D$7)</f>
        <v>CHF</v>
      </c>
      <c r="E377" s="43" t="s">
        <v>1022</v>
      </c>
      <c r="F377" s="66">
        <f>_xll.BDP(C377,$F$7)</f>
        <v>17.175000000000001</v>
      </c>
      <c r="G377" s="66">
        <f>_xll.BDP(C377,$G$7)</f>
        <v>17.164999999999999</v>
      </c>
      <c r="H377" s="67">
        <f>IF(OR(G377="#N/A N/A",F377="#N/A N/A"),0,  G377 - F377)</f>
        <v>-1.0000000000001563E-2</v>
      </c>
      <c r="I377" s="75">
        <f>IF(OR(F377=0,F377="#N/A N/A"),0,H377 / F377*100)</f>
        <v>-5.8224163027665581E-2</v>
      </c>
      <c r="J377" s="25">
        <v>0</v>
      </c>
      <c r="K377" s="48" t="str">
        <f>CONCATENATE(C791,D377, " Curncy")</f>
        <v>EURCHF Curncy</v>
      </c>
      <c r="L377" s="48">
        <f>IF(D377 = C791,1,_xll.BDP(K377,$L$7))</f>
        <v>1</v>
      </c>
      <c r="M377" s="68">
        <f>IF(D377 = C791,1,_xll.BDP(K377,$M$7)*L377)</f>
        <v>1.1705000000000001</v>
      </c>
      <c r="N377" s="69">
        <f>H377*J377*T377/M377</f>
        <v>0</v>
      </c>
      <c r="O377" s="78">
        <f>N377 / Y791</f>
        <v>0</v>
      </c>
      <c r="P377" s="69">
        <f>G377*J377*T377/M377</f>
        <v>0</v>
      </c>
      <c r="Q377" s="84">
        <f>P377 / Y791*100</f>
        <v>0</v>
      </c>
      <c r="R377" s="81">
        <f>IF(Q377&lt;0,Q377,0)</f>
        <v>0</v>
      </c>
      <c r="S377" s="152">
        <f>IF(Q377&gt;0,Q377,0)</f>
        <v>0</v>
      </c>
      <c r="T377" s="33">
        <f>IF(EXACT(D377,UPPER(D377)),1,0.01)/V377</f>
        <v>1</v>
      </c>
      <c r="U377" s="43">
        <v>0</v>
      </c>
      <c r="V377" s="43">
        <v>1</v>
      </c>
      <c r="W377" s="143">
        <f>IF(AND(Q377&lt;0,O377&gt;0),O377,0)</f>
        <v>0</v>
      </c>
      <c r="X377" s="143">
        <f>IF(AND(Q377&gt;0,O377&gt;0),O377,0)</f>
        <v>0</v>
      </c>
      <c r="Y377" s="194"/>
      <c r="Z377" s="176">
        <f>_xll.BDH(C377,$Z$7,$D$1,$D$1)</f>
        <v>16.920000000000002</v>
      </c>
      <c r="AA377" s="174">
        <f>IF(OR(F377="#N/A N/A",Z377="#N/A N/A"),0,  F377 - Z377)</f>
        <v>0.25499999999999901</v>
      </c>
      <c r="AB377" s="162">
        <f>IF(OR(Z377=0,Z377="#N/A N/A"),0,AA377 / Z377*100)</f>
        <v>1.5070921985815544</v>
      </c>
      <c r="AC377" s="161">
        <v>0</v>
      </c>
      <c r="AD377" s="163">
        <f>IF(D377 = C791,1,_xll.BDP(K377,$AD$7)*L377)</f>
        <v>1.16984</v>
      </c>
      <c r="AE377" s="186">
        <f>AA377*AC377*T377/AD377 / AF791</f>
        <v>0</v>
      </c>
      <c r="AF377" s="197"/>
      <c r="AG377" s="188"/>
      <c r="AH377" s="170"/>
    </row>
    <row r="378" spans="1:34" s="43" customFormat="1" ht="12" customHeight="1" x14ac:dyDescent="0.2">
      <c r="B378" s="48">
        <v>1348</v>
      </c>
      <c r="C378" s="140" t="s">
        <v>991</v>
      </c>
      <c r="D378" s="43" t="str">
        <f>_xll.BDP(C378,$D$7)</f>
        <v>CHF</v>
      </c>
      <c r="E378" s="43" t="s">
        <v>1023</v>
      </c>
      <c r="F378" s="66">
        <f>_xll.BDP(C378,$F$7)</f>
        <v>2201</v>
      </c>
      <c r="G378" s="66">
        <f>_xll.BDP(C378,$G$7)</f>
        <v>2196</v>
      </c>
      <c r="H378" s="67">
        <f>IF(OR(G378="#N/A N/A",F378="#N/A N/A"),0,  G378 - F378)</f>
        <v>-5</v>
      </c>
      <c r="I378" s="75">
        <f>IF(OR(F378=0,F378="#N/A N/A"),0,H378 / F378*100)</f>
        <v>-0.2271694684234439</v>
      </c>
      <c r="J378" s="25">
        <v>0</v>
      </c>
      <c r="K378" s="48" t="str">
        <f>CONCATENATE(C791,D378, " Curncy")</f>
        <v>EURCHF Curncy</v>
      </c>
      <c r="L378" s="48">
        <f>IF(D378 = C791,1,_xll.BDP(K378,$L$7))</f>
        <v>1</v>
      </c>
      <c r="M378" s="68">
        <f>IF(D378 = C791,1,_xll.BDP(K378,$M$7)*L378)</f>
        <v>1.1705000000000001</v>
      </c>
      <c r="N378" s="69">
        <f>H378*J378*T378/M378</f>
        <v>0</v>
      </c>
      <c r="O378" s="78">
        <f>N378 / Y791</f>
        <v>0</v>
      </c>
      <c r="P378" s="69">
        <f>G378*J378*T378/M378</f>
        <v>0</v>
      </c>
      <c r="Q378" s="84">
        <f>P378 / Y791*100</f>
        <v>0</v>
      </c>
      <c r="R378" s="81">
        <f>IF(Q378&lt;0,Q378,0)</f>
        <v>0</v>
      </c>
      <c r="S378" s="152">
        <f>IF(Q378&gt;0,Q378,0)</f>
        <v>0</v>
      </c>
      <c r="T378" s="33">
        <f>IF(EXACT(D378,UPPER(D378)),1,0.01)/V378</f>
        <v>1</v>
      </c>
      <c r="U378" s="43">
        <v>0</v>
      </c>
      <c r="V378" s="43">
        <v>1</v>
      </c>
      <c r="W378" s="143">
        <f>IF(AND(Q378&lt;0,O378&gt;0),O378,0)</f>
        <v>0</v>
      </c>
      <c r="X378" s="143">
        <f>IF(AND(Q378&gt;0,O378&gt;0),O378,0)</f>
        <v>0</v>
      </c>
      <c r="Y378" s="194"/>
      <c r="Z378" s="176">
        <f>_xll.BDH(C378,$Z$7,$D$1,$D$1)</f>
        <v>2157</v>
      </c>
      <c r="AA378" s="174">
        <f>IF(OR(F378="#N/A N/A",Z378="#N/A N/A"),0,  F378 - Z378)</f>
        <v>44</v>
      </c>
      <c r="AB378" s="162">
        <f>IF(OR(Z378=0,Z378="#N/A N/A"),0,AA378 / Z378*100)</f>
        <v>2.0398701900788132</v>
      </c>
      <c r="AC378" s="161">
        <v>0</v>
      </c>
      <c r="AD378" s="163">
        <f>IF(D378 = C791,1,_xll.BDP(K378,$AD$7)*L378)</f>
        <v>1.16984</v>
      </c>
      <c r="AE378" s="186">
        <f>AA378*AC378*T378/AD378 / AF791</f>
        <v>0</v>
      </c>
      <c r="AF378" s="197"/>
      <c r="AG378" s="188"/>
      <c r="AH378" s="170"/>
    </row>
    <row r="379" spans="1:34" s="43" customFormat="1" ht="12" customHeight="1" x14ac:dyDescent="0.2">
      <c r="B379" s="48">
        <v>3160</v>
      </c>
      <c r="C379" s="140" t="s">
        <v>992</v>
      </c>
      <c r="D379" s="43" t="str">
        <f>_xll.BDP(C379,$D$7)</f>
        <v>CHF</v>
      </c>
      <c r="E379" s="43" t="s">
        <v>1024</v>
      </c>
      <c r="F379" s="66">
        <f>_xll.BDP(C379,$F$7)</f>
        <v>60.34</v>
      </c>
      <c r="G379" s="66">
        <f>_xll.BDP(C379,$G$7)</f>
        <v>60.38</v>
      </c>
      <c r="H379" s="67">
        <f>IF(OR(G379="#N/A N/A",F379="#N/A N/A"),0,  G379 - F379)</f>
        <v>3.9999999999999147E-2</v>
      </c>
      <c r="I379" s="75">
        <f>IF(OR(F379=0,F379="#N/A N/A"),0,H379 / F379*100)</f>
        <v>6.6291017567118235E-2</v>
      </c>
      <c r="J379" s="25">
        <v>0</v>
      </c>
      <c r="K379" s="48" t="str">
        <f>CONCATENATE(C791,D379, " Curncy")</f>
        <v>EURCHF Curncy</v>
      </c>
      <c r="L379" s="48">
        <f>IF(D379 = C791,1,_xll.BDP(K379,$L$7))</f>
        <v>1</v>
      </c>
      <c r="M379" s="68">
        <f>IF(D379 = C791,1,_xll.BDP(K379,$M$7)*L379)</f>
        <v>1.1705000000000001</v>
      </c>
      <c r="N379" s="69">
        <f>H379*J379*T379/M379</f>
        <v>0</v>
      </c>
      <c r="O379" s="78">
        <f>N379 / Y791</f>
        <v>0</v>
      </c>
      <c r="P379" s="69">
        <f>G379*J379*T379/M379</f>
        <v>0</v>
      </c>
      <c r="Q379" s="84">
        <f>P379 / Y791*100</f>
        <v>0</v>
      </c>
      <c r="R379" s="81">
        <f>IF(Q379&lt;0,Q379,0)</f>
        <v>0</v>
      </c>
      <c r="S379" s="152">
        <f>IF(Q379&gt;0,Q379,0)</f>
        <v>0</v>
      </c>
      <c r="T379" s="33">
        <f>IF(EXACT(D379,UPPER(D379)),1,0.01)/V379</f>
        <v>1</v>
      </c>
      <c r="U379" s="43">
        <v>0</v>
      </c>
      <c r="V379" s="43">
        <v>1</v>
      </c>
      <c r="W379" s="143">
        <f>IF(AND(Q379&lt;0,O379&gt;0),O379,0)</f>
        <v>0</v>
      </c>
      <c r="X379" s="143">
        <f>IF(AND(Q379&gt;0,O379&gt;0),O379,0)</f>
        <v>0</v>
      </c>
      <c r="Y379" s="194"/>
      <c r="Z379" s="176">
        <f>_xll.BDH(C379,$Z$7,$D$1,$D$1)</f>
        <v>59.68</v>
      </c>
      <c r="AA379" s="174">
        <f>IF(OR(F379="#N/A N/A",Z379="#N/A N/A"),0,  F379 - Z379)</f>
        <v>0.66000000000000369</v>
      </c>
      <c r="AB379" s="162">
        <f>IF(OR(Z379=0,Z379="#N/A N/A"),0,AA379 / Z379*100)</f>
        <v>1.105898123324403</v>
      </c>
      <c r="AC379" s="161">
        <v>0</v>
      </c>
      <c r="AD379" s="163">
        <f>IF(D379 = C791,1,_xll.BDP(K379,$AD$7)*L379)</f>
        <v>1.16984</v>
      </c>
      <c r="AE379" s="186">
        <f>AA379*AC379*T379/AD379 / AF791</f>
        <v>0</v>
      </c>
      <c r="AF379" s="197"/>
      <c r="AG379" s="188"/>
      <c r="AH379" s="170"/>
    </row>
    <row r="380" spans="1:34" s="43" customFormat="1" ht="12" customHeight="1" x14ac:dyDescent="0.2">
      <c r="B380" s="48">
        <v>1811</v>
      </c>
      <c r="C380" s="140" t="s">
        <v>993</v>
      </c>
      <c r="D380" s="43" t="str">
        <f>_xll.BDP(C380,$D$7)</f>
        <v>CHF</v>
      </c>
      <c r="E380" s="43" t="s">
        <v>1025</v>
      </c>
      <c r="F380" s="66">
        <f>_xll.BDP(C380,$F$7)</f>
        <v>149.69999999999999</v>
      </c>
      <c r="G380" s="66">
        <f>_xll.BDP(C380,$G$7)</f>
        <v>149.85</v>
      </c>
      <c r="H380" s="67">
        <f>IF(OR(G380="#N/A N/A",F380="#N/A N/A"),0,  G380 - F380)</f>
        <v>0.15000000000000568</v>
      </c>
      <c r="I380" s="75">
        <f>IF(OR(F380=0,F380="#N/A N/A"),0,H380 / F380*100)</f>
        <v>0.10020040080160701</v>
      </c>
      <c r="J380" s="25">
        <v>0</v>
      </c>
      <c r="K380" s="48" t="str">
        <f>CONCATENATE(C791,D380, " Curncy")</f>
        <v>EURCHF Curncy</v>
      </c>
      <c r="L380" s="48">
        <f>IF(D380 = C791,1,_xll.BDP(K380,$L$7))</f>
        <v>1</v>
      </c>
      <c r="M380" s="68">
        <f>IF(D380 = C791,1,_xll.BDP(K380,$M$7)*L380)</f>
        <v>1.1705000000000001</v>
      </c>
      <c r="N380" s="69">
        <f>H380*J380*T380/M380</f>
        <v>0</v>
      </c>
      <c r="O380" s="78">
        <f>N380 / Y791</f>
        <v>0</v>
      </c>
      <c r="P380" s="69">
        <f>G380*J380*T380/M380</f>
        <v>0</v>
      </c>
      <c r="Q380" s="84">
        <f>P380 / Y791*100</f>
        <v>0</v>
      </c>
      <c r="R380" s="81">
        <f>IF(Q380&lt;0,Q380,0)</f>
        <v>0</v>
      </c>
      <c r="S380" s="152">
        <f>IF(Q380&gt;0,Q380,0)</f>
        <v>0</v>
      </c>
      <c r="T380" s="33">
        <f>IF(EXACT(D380,UPPER(D380)),1,0.01)/V380</f>
        <v>1</v>
      </c>
      <c r="U380" s="43">
        <v>0</v>
      </c>
      <c r="V380" s="43">
        <v>1</v>
      </c>
      <c r="W380" s="143">
        <f>IF(AND(Q380&lt;0,O380&gt;0),O380,0)</f>
        <v>0</v>
      </c>
      <c r="X380" s="143">
        <f>IF(AND(Q380&gt;0,O380&gt;0),O380,0)</f>
        <v>0</v>
      </c>
      <c r="Y380" s="194"/>
      <c r="Z380" s="176">
        <f>_xll.BDH(C380,$Z$7,$D$1,$D$1)</f>
        <v>150.25</v>
      </c>
      <c r="AA380" s="174">
        <f>IF(OR(F380="#N/A N/A",Z380="#N/A N/A"),0,  F380 - Z380)</f>
        <v>-0.55000000000001137</v>
      </c>
      <c r="AB380" s="162">
        <f>IF(OR(Z380=0,Z380="#N/A N/A"),0,AA380 / Z380*100)</f>
        <v>-0.36605657237937528</v>
      </c>
      <c r="AC380" s="161">
        <v>0</v>
      </c>
      <c r="AD380" s="163">
        <f>IF(D380 = C791,1,_xll.BDP(K380,$AD$7)*L380)</f>
        <v>1.16984</v>
      </c>
      <c r="AE380" s="186">
        <f>AA380*AC380*T380/AD380 / AF791</f>
        <v>0</v>
      </c>
      <c r="AF380" s="197"/>
      <c r="AG380" s="188"/>
      <c r="AH380" s="170"/>
    </row>
    <row r="381" spans="1:34" s="43" customFormat="1" x14ac:dyDescent="0.2">
      <c r="B381" s="48">
        <v>3156</v>
      </c>
      <c r="C381" s="140" t="s">
        <v>141</v>
      </c>
      <c r="D381" s="43" t="str">
        <f>_xll.BDP(C381,$D$7)</f>
        <v>CHF</v>
      </c>
      <c r="E381" s="43" t="s">
        <v>408</v>
      </c>
      <c r="F381" s="66">
        <f>_xll.BDP(C381,$F$7)</f>
        <v>52.46</v>
      </c>
      <c r="G381" s="66">
        <f>_xll.BDP(C381,$G$7)</f>
        <v>53.14</v>
      </c>
      <c r="H381" s="67">
        <f>IF(OR(G381="#N/A N/A",F381="#N/A N/A"),0,  G381 - F381)</f>
        <v>0.67999999999999972</v>
      </c>
      <c r="I381" s="75">
        <f>IF(OR(F381=0,F381="#N/A N/A"),0,H381 / F381*100)</f>
        <v>1.2962256957682039</v>
      </c>
      <c r="J381" s="25">
        <v>-22700</v>
      </c>
      <c r="K381" s="48" t="str">
        <f>CONCATENATE(C791,D381, " Curncy")</f>
        <v>EURCHF Curncy</v>
      </c>
      <c r="L381" s="48">
        <f>IF(D381 = C791,1,_xll.BDP(K381,$L$7))</f>
        <v>1</v>
      </c>
      <c r="M381" s="68">
        <f>IF(D381 = C791,1,_xll.BDP(K381,$M$7)*L381)</f>
        <v>1.1705000000000001</v>
      </c>
      <c r="N381" s="69">
        <f>H381*J381*T381/M381</f>
        <v>-13187.526697992304</v>
      </c>
      <c r="O381" s="78">
        <f>N381 / Y791</f>
        <v>-7.8384195505108766E-5</v>
      </c>
      <c r="P381" s="69">
        <f>G381*J381*T381/M381</f>
        <v>-1030566.4246048697</v>
      </c>
      <c r="Q381" s="84">
        <f>P381 / Y791*100</f>
        <v>-0.61254943369727677</v>
      </c>
      <c r="R381" s="81">
        <f>IF(Q381&lt;0,Q381,0)</f>
        <v>-0.61254943369727677</v>
      </c>
      <c r="S381" s="152">
        <f>IF(Q381&gt;0,Q381,0)</f>
        <v>0</v>
      </c>
      <c r="T381" s="33">
        <f>IF(EXACT(D381,UPPER(D381)),1,0.01)/V381</f>
        <v>1</v>
      </c>
      <c r="U381" s="43">
        <v>0</v>
      </c>
      <c r="V381" s="43">
        <v>1</v>
      </c>
      <c r="W381" s="143">
        <f>IF(AND(Q381&lt;0,O381&gt;0),O381,0)</f>
        <v>0</v>
      </c>
      <c r="X381" s="143">
        <f>IF(AND(Q381&gt;0,O381&gt;0),O381,0)</f>
        <v>0</v>
      </c>
      <c r="Y381" s="194"/>
      <c r="Z381" s="176">
        <f>_xll.BDH(C381,$Z$7,$D$1,$D$1)</f>
        <v>52.2</v>
      </c>
      <c r="AA381" s="174">
        <f>IF(OR(F381="#N/A N/A",Z381="#N/A N/A"),0,  F381 - Z381)</f>
        <v>0.25999999999999801</v>
      </c>
      <c r="AB381" s="162">
        <f>IF(OR(Z381=0,Z381="#N/A N/A"),0,AA381 / Z381*100)</f>
        <v>0.49808429118773556</v>
      </c>
      <c r="AC381" s="161">
        <v>-22700</v>
      </c>
      <c r="AD381" s="163">
        <f>IF(D381 = C791,1,_xll.BDP(K381,$AD$7)*L381)</f>
        <v>1.16984</v>
      </c>
      <c r="AE381" s="186">
        <f>AA381*AC381*T381/AD381 / AF791</f>
        <v>-2.9651428716279641E-5</v>
      </c>
      <c r="AF381" s="197"/>
      <c r="AG381" s="188"/>
      <c r="AH381" s="170"/>
    </row>
    <row r="382" spans="1:34" s="43" customFormat="1" ht="12" customHeight="1" x14ac:dyDescent="0.2">
      <c r="B382" s="48">
        <v>352</v>
      </c>
      <c r="C382" s="140" t="s">
        <v>994</v>
      </c>
      <c r="D382" s="43" t="str">
        <f>_xll.BDP(C382,$D$7)</f>
        <v>CHF</v>
      </c>
      <c r="E382" s="43" t="s">
        <v>1026</v>
      </c>
      <c r="F382" s="66">
        <f>_xll.BDP(C382,$F$7)</f>
        <v>234.5</v>
      </c>
      <c r="G382" s="66">
        <f>_xll.BDP(C382,$G$7)</f>
        <v>235.8</v>
      </c>
      <c r="H382" s="67">
        <f>IF(OR(G382="#N/A N/A",F382="#N/A N/A"),0,  G382 - F382)</f>
        <v>1.3000000000000114</v>
      </c>
      <c r="I382" s="75">
        <f>IF(OR(F382=0,F382="#N/A N/A"),0,H382 / F382*100)</f>
        <v>0.55437100213220103</v>
      </c>
      <c r="J382" s="25">
        <v>0</v>
      </c>
      <c r="K382" s="48" t="str">
        <f>CONCATENATE(C791,D382, " Curncy")</f>
        <v>EURCHF Curncy</v>
      </c>
      <c r="L382" s="48">
        <f>IF(D382 = C791,1,_xll.BDP(K382,$L$7))</f>
        <v>1</v>
      </c>
      <c r="M382" s="68">
        <f>IF(D382 = C791,1,_xll.BDP(K382,$M$7)*L382)</f>
        <v>1.1705000000000001</v>
      </c>
      <c r="N382" s="69">
        <f>H382*J382*T382/M382</f>
        <v>0</v>
      </c>
      <c r="O382" s="78">
        <f>N382 / Y791</f>
        <v>0</v>
      </c>
      <c r="P382" s="69">
        <f>G382*J382*T382/M382</f>
        <v>0</v>
      </c>
      <c r="Q382" s="84">
        <f>P382 / Y791*100</f>
        <v>0</v>
      </c>
      <c r="R382" s="81">
        <f>IF(Q382&lt;0,Q382,0)</f>
        <v>0</v>
      </c>
      <c r="S382" s="152">
        <f>IF(Q382&gt;0,Q382,0)</f>
        <v>0</v>
      </c>
      <c r="T382" s="33">
        <f>IF(EXACT(D382,UPPER(D382)),1,0.01)/V382</f>
        <v>1</v>
      </c>
      <c r="U382" s="43">
        <v>0</v>
      </c>
      <c r="V382" s="43">
        <v>1</v>
      </c>
      <c r="W382" s="143">
        <f>IF(AND(Q382&lt;0,O382&gt;0),O382,0)</f>
        <v>0</v>
      </c>
      <c r="X382" s="143">
        <f>IF(AND(Q382&gt;0,O382&gt;0),O382,0)</f>
        <v>0</v>
      </c>
      <c r="Y382" s="194"/>
      <c r="Z382" s="176">
        <f>_xll.BDH(C382,$Z$7,$D$1,$D$1)</f>
        <v>233.7</v>
      </c>
      <c r="AA382" s="174">
        <f>IF(OR(F382="#N/A N/A",Z382="#N/A N/A"),0,  F382 - Z382)</f>
        <v>0.80000000000001137</v>
      </c>
      <c r="AB382" s="162">
        <f>IF(OR(Z382=0,Z382="#N/A N/A"),0,AA382 / Z382*100)</f>
        <v>0.34231921266581572</v>
      </c>
      <c r="AC382" s="161">
        <v>0</v>
      </c>
      <c r="AD382" s="163">
        <f>IF(D382 = C791,1,_xll.BDP(K382,$AD$7)*L382)</f>
        <v>1.16984</v>
      </c>
      <c r="AE382" s="186">
        <f>AA382*AC382*T382/AD382 / AF791</f>
        <v>0</v>
      </c>
      <c r="AF382" s="197"/>
      <c r="AG382" s="188"/>
      <c r="AH382" s="170"/>
    </row>
    <row r="383" spans="1:34" s="43" customFormat="1" x14ac:dyDescent="0.2">
      <c r="B383" s="48">
        <v>2492</v>
      </c>
      <c r="C383" s="140" t="s">
        <v>140</v>
      </c>
      <c r="D383" s="43" t="str">
        <f>_xll.BDP(C383,$D$7)</f>
        <v>CHF</v>
      </c>
      <c r="E383" s="43" t="s">
        <v>346</v>
      </c>
      <c r="F383" s="66">
        <f>_xll.BDP(C383,$F$7)</f>
        <v>74.34</v>
      </c>
      <c r="G383" s="66">
        <f>_xll.BDP(C383,$G$7)</f>
        <v>75.64</v>
      </c>
      <c r="H383" s="67">
        <f>IF(OR(G383="#N/A N/A",F383="#N/A N/A"),0,  G383 - F383)</f>
        <v>1.2999999999999972</v>
      </c>
      <c r="I383" s="75">
        <f>IF(OR(F383=0,F383="#N/A N/A"),0,H383 / F383*100)</f>
        <v>1.7487220877051346</v>
      </c>
      <c r="J383" s="25">
        <v>0</v>
      </c>
      <c r="K383" s="48" t="str">
        <f>CONCATENATE(C791,D383, " Curncy")</f>
        <v>EURCHF Curncy</v>
      </c>
      <c r="L383" s="48">
        <f>IF(D383 = C791,1,_xll.BDP(K383,$L$7))</f>
        <v>1</v>
      </c>
      <c r="M383" s="68">
        <f>IF(D383 = C791,1,_xll.BDP(K383,$M$7)*L383)</f>
        <v>1.1705000000000001</v>
      </c>
      <c r="N383" s="69">
        <f>H383*J383*T383/M383</f>
        <v>0</v>
      </c>
      <c r="O383" s="78">
        <f>N383 / Y791</f>
        <v>0</v>
      </c>
      <c r="P383" s="69">
        <f>G383*J383*T383/M383</f>
        <v>0</v>
      </c>
      <c r="Q383" s="84">
        <f>P383 / Y791*100</f>
        <v>0</v>
      </c>
      <c r="R383" s="81">
        <f>IF(Q383&lt;0,Q383,0)</f>
        <v>0</v>
      </c>
      <c r="S383" s="152">
        <f>IF(Q383&gt;0,Q383,0)</f>
        <v>0</v>
      </c>
      <c r="T383" s="33">
        <f>IF(EXACT(D383,UPPER(D383)),1,0.01)/V383</f>
        <v>1</v>
      </c>
      <c r="U383" s="43">
        <v>0</v>
      </c>
      <c r="V383" s="43">
        <v>1</v>
      </c>
      <c r="W383" s="143">
        <f>IF(AND(Q383&lt;0,O383&gt;0),O383,0)</f>
        <v>0</v>
      </c>
      <c r="X383" s="143">
        <f>IF(AND(Q383&gt;0,O383&gt;0),O383,0)</f>
        <v>0</v>
      </c>
      <c r="Y383" s="194"/>
      <c r="Z383" s="176">
        <f>_xll.BDH(C383,$Z$7,$D$1,$D$1)</f>
        <v>74.760000000000005</v>
      </c>
      <c r="AA383" s="174">
        <f>IF(OR(F383="#N/A N/A",Z383="#N/A N/A"),0,  F383 - Z383)</f>
        <v>-0.42000000000000171</v>
      </c>
      <c r="AB383" s="162">
        <f>IF(OR(Z383=0,Z383="#N/A N/A"),0,AA383 / Z383*100)</f>
        <v>-0.56179775280899102</v>
      </c>
      <c r="AC383" s="161">
        <v>0</v>
      </c>
      <c r="AD383" s="163">
        <f>IF(D383 = C791,1,_xll.BDP(K383,$AD$7)*L383)</f>
        <v>1.16984</v>
      </c>
      <c r="AE383" s="186">
        <f>AA383*AC383*T383/AD383 / AF791</f>
        <v>0</v>
      </c>
      <c r="AF383" s="197"/>
      <c r="AG383" s="188"/>
      <c r="AH383" s="170"/>
    </row>
    <row r="384" spans="1:34" s="43" customFormat="1" ht="12" customHeight="1" x14ac:dyDescent="0.2">
      <c r="B384" s="48">
        <v>347</v>
      </c>
      <c r="C384" s="140" t="s">
        <v>995</v>
      </c>
      <c r="D384" s="43" t="str">
        <f>_xll.BDP(C384,$D$7)</f>
        <v>CHF</v>
      </c>
      <c r="E384" s="43" t="s">
        <v>1027</v>
      </c>
      <c r="F384" s="66">
        <f>_xll.BDP(C384,$F$7)</f>
        <v>78.16</v>
      </c>
      <c r="G384" s="66">
        <f>_xll.BDP(C384,$G$7)</f>
        <v>78.06</v>
      </c>
      <c r="H384" s="67">
        <f>IF(OR(G384="#N/A N/A",F384="#N/A N/A"),0,  G384 - F384)</f>
        <v>-9.9999999999994316E-2</v>
      </c>
      <c r="I384" s="75">
        <f>IF(OR(F384=0,F384="#N/A N/A"),0,H384 / F384*100)</f>
        <v>-0.12794268167860071</v>
      </c>
      <c r="J384" s="25">
        <v>0</v>
      </c>
      <c r="K384" s="48" t="str">
        <f>CONCATENATE(C791,D384, " Curncy")</f>
        <v>EURCHF Curncy</v>
      </c>
      <c r="L384" s="48">
        <f>IF(D384 = C791,1,_xll.BDP(K384,$L$7))</f>
        <v>1</v>
      </c>
      <c r="M384" s="68">
        <f>IF(D384 = C791,1,_xll.BDP(K384,$M$7)*L384)</f>
        <v>1.1705000000000001</v>
      </c>
      <c r="N384" s="69">
        <f>H384*J384*T384/M384</f>
        <v>0</v>
      </c>
      <c r="O384" s="78">
        <f>N384 / Y791</f>
        <v>0</v>
      </c>
      <c r="P384" s="69">
        <f>G384*J384*T384/M384</f>
        <v>0</v>
      </c>
      <c r="Q384" s="84">
        <f>P384 / Y791*100</f>
        <v>0</v>
      </c>
      <c r="R384" s="81">
        <f>IF(Q384&lt;0,Q384,0)</f>
        <v>0</v>
      </c>
      <c r="S384" s="152">
        <f>IF(Q384&gt;0,Q384,0)</f>
        <v>0</v>
      </c>
      <c r="T384" s="33">
        <f>IF(EXACT(D384,UPPER(D384)),1,0.01)/V384</f>
        <v>1</v>
      </c>
      <c r="U384" s="43">
        <v>0</v>
      </c>
      <c r="V384" s="43">
        <v>1</v>
      </c>
      <c r="W384" s="143">
        <f>IF(AND(Q384&lt;0,O384&gt;0),O384,0)</f>
        <v>0</v>
      </c>
      <c r="X384" s="143">
        <f>IF(AND(Q384&gt;0,O384&gt;0),O384,0)</f>
        <v>0</v>
      </c>
      <c r="Y384" s="194"/>
      <c r="Z384" s="176">
        <f>_xll.BDH(C384,$Z$7,$D$1,$D$1)</f>
        <v>76.459999999999994</v>
      </c>
      <c r="AA384" s="174">
        <f>IF(OR(F384="#N/A N/A",Z384="#N/A N/A"),0,  F384 - Z384)</f>
        <v>1.7000000000000028</v>
      </c>
      <c r="AB384" s="162">
        <f>IF(OR(Z384=0,Z384="#N/A N/A"),0,AA384 / Z384*100)</f>
        <v>2.2233847763536532</v>
      </c>
      <c r="AC384" s="161">
        <v>0</v>
      </c>
      <c r="AD384" s="163">
        <f>IF(D384 = C791,1,_xll.BDP(K384,$AD$7)*L384)</f>
        <v>1.16984</v>
      </c>
      <c r="AE384" s="186">
        <f>AA384*AC384*T384/AD384 / AF791</f>
        <v>0</v>
      </c>
      <c r="AF384" s="197"/>
      <c r="AG384" s="188"/>
      <c r="AH384" s="170"/>
    </row>
    <row r="385" spans="1:34" s="43" customFormat="1" ht="12" customHeight="1" x14ac:dyDescent="0.2">
      <c r="B385" s="48">
        <v>18249</v>
      </c>
      <c r="C385" s="140" t="s">
        <v>996</v>
      </c>
      <c r="D385" s="43" t="str">
        <f>_xll.BDP(C385,$D$7)</f>
        <v>CHF</v>
      </c>
      <c r="E385" s="43" t="s">
        <v>1028</v>
      </c>
      <c r="F385" s="66">
        <f>_xll.BDP(C385,$F$7)</f>
        <v>680.5</v>
      </c>
      <c r="G385" s="66">
        <f>_xll.BDP(C385,$G$7)</f>
        <v>683</v>
      </c>
      <c r="H385" s="67">
        <f>IF(OR(G385="#N/A N/A",F385="#N/A N/A"),0,  G385 - F385)</f>
        <v>2.5</v>
      </c>
      <c r="I385" s="75">
        <f>IF(OR(F385=0,F385="#N/A N/A"),0,H385 / F385*100)</f>
        <v>0.36737692872887584</v>
      </c>
      <c r="J385" s="25">
        <v>0</v>
      </c>
      <c r="K385" s="48" t="str">
        <f>CONCATENATE(C791,D385, " Curncy")</f>
        <v>EURCHF Curncy</v>
      </c>
      <c r="L385" s="48">
        <f>IF(D385 = C791,1,_xll.BDP(K385,$L$7))</f>
        <v>1</v>
      </c>
      <c r="M385" s="68">
        <f>IF(D385 = C791,1,_xll.BDP(K385,$M$7)*L385)</f>
        <v>1.1705000000000001</v>
      </c>
      <c r="N385" s="69">
        <f>H385*J385*T385/M385</f>
        <v>0</v>
      </c>
      <c r="O385" s="78">
        <f>N385 / Y791</f>
        <v>0</v>
      </c>
      <c r="P385" s="69">
        <f>G385*J385*T385/M385</f>
        <v>0</v>
      </c>
      <c r="Q385" s="84">
        <f>P385 / Y791*100</f>
        <v>0</v>
      </c>
      <c r="R385" s="81">
        <f>IF(Q385&lt;0,Q385,0)</f>
        <v>0</v>
      </c>
      <c r="S385" s="152">
        <f>IF(Q385&gt;0,Q385,0)</f>
        <v>0</v>
      </c>
      <c r="T385" s="33">
        <f>IF(EXACT(D385,UPPER(D385)),1,0.01)/V385</f>
        <v>1</v>
      </c>
      <c r="U385" s="43">
        <v>0</v>
      </c>
      <c r="V385" s="43">
        <v>1</v>
      </c>
      <c r="W385" s="143">
        <f>IF(AND(Q385&lt;0,O385&gt;0),O385,0)</f>
        <v>0</v>
      </c>
      <c r="X385" s="143">
        <f>IF(AND(Q385&gt;0,O385&gt;0),O385,0)</f>
        <v>0</v>
      </c>
      <c r="Y385" s="194"/>
      <c r="Z385" s="176">
        <f>_xll.BDH(C385,$Z$7,$D$1,$D$1)</f>
        <v>671.5</v>
      </c>
      <c r="AA385" s="174">
        <f>IF(OR(F385="#N/A N/A",Z385="#N/A N/A"),0,  F385 - Z385)</f>
        <v>9</v>
      </c>
      <c r="AB385" s="162">
        <f>IF(OR(Z385=0,Z385="#N/A N/A"),0,AA385 / Z385*100)</f>
        <v>1.340282948622487</v>
      </c>
      <c r="AC385" s="161">
        <v>0</v>
      </c>
      <c r="AD385" s="163">
        <f>IF(D385 = C791,1,_xll.BDP(K385,$AD$7)*L385)</f>
        <v>1.16984</v>
      </c>
      <c r="AE385" s="186">
        <f>AA385*AC385*T385/AD385 / AF791</f>
        <v>0</v>
      </c>
      <c r="AF385" s="197"/>
      <c r="AG385" s="188"/>
      <c r="AH385" s="170"/>
    </row>
    <row r="386" spans="1:34" s="43" customFormat="1" ht="12" customHeight="1" x14ac:dyDescent="0.2">
      <c r="B386" s="48">
        <v>373</v>
      </c>
      <c r="C386" s="140" t="s">
        <v>998</v>
      </c>
      <c r="D386" s="43" t="str">
        <f>_xll.BDP(C386,$D$7)</f>
        <v>CHF</v>
      </c>
      <c r="E386" s="43" t="s">
        <v>1030</v>
      </c>
      <c r="F386" s="66">
        <f>_xll.BDP(C386,$F$7)</f>
        <v>228.75</v>
      </c>
      <c r="G386" s="66">
        <f>_xll.BDP(C386,$G$7)</f>
        <v>229</v>
      </c>
      <c r="H386" s="67">
        <f>IF(OR(G386="#N/A N/A",F386="#N/A N/A"),0,  G386 - F386)</f>
        <v>0.25</v>
      </c>
      <c r="I386" s="75">
        <f>IF(OR(F386=0,F386="#N/A N/A"),0,H386 / F386*100)</f>
        <v>0.10928961748633879</v>
      </c>
      <c r="J386" s="25">
        <v>0</v>
      </c>
      <c r="K386" s="48" t="str">
        <f>CONCATENATE(C791,D386, " Curncy")</f>
        <v>EURCHF Curncy</v>
      </c>
      <c r="L386" s="48">
        <f>IF(D386 = C791,1,_xll.BDP(K386,$L$7))</f>
        <v>1</v>
      </c>
      <c r="M386" s="68">
        <f>IF(D386 = C791,1,_xll.BDP(K386,$M$7)*L386)</f>
        <v>1.1705000000000001</v>
      </c>
      <c r="N386" s="69">
        <f>H386*J386*T386/M386</f>
        <v>0</v>
      </c>
      <c r="O386" s="78">
        <f>N386 / Y791</f>
        <v>0</v>
      </c>
      <c r="P386" s="69">
        <f>G386*J386*T386/M386</f>
        <v>0</v>
      </c>
      <c r="Q386" s="84">
        <f>P386 / Y791*100</f>
        <v>0</v>
      </c>
      <c r="R386" s="81">
        <f>IF(Q386&lt;0,Q386,0)</f>
        <v>0</v>
      </c>
      <c r="S386" s="152">
        <f>IF(Q386&gt;0,Q386,0)</f>
        <v>0</v>
      </c>
      <c r="T386" s="33">
        <f>IF(EXACT(D386,UPPER(D386)),1,0.01)/V386</f>
        <v>1</v>
      </c>
      <c r="U386" s="43">
        <v>0</v>
      </c>
      <c r="V386" s="43">
        <v>1</v>
      </c>
      <c r="W386" s="143">
        <f>IF(AND(Q386&lt;0,O386&gt;0),O386,0)</f>
        <v>0</v>
      </c>
      <c r="X386" s="143">
        <f>IF(AND(Q386&gt;0,O386&gt;0),O386,0)</f>
        <v>0</v>
      </c>
      <c r="Y386" s="194"/>
      <c r="Z386" s="176">
        <f>_xll.BDH(C386,$Z$7,$D$1,$D$1)</f>
        <v>225</v>
      </c>
      <c r="AA386" s="174">
        <f>IF(OR(F386="#N/A N/A",Z386="#N/A N/A"),0,  F386 - Z386)</f>
        <v>3.75</v>
      </c>
      <c r="AB386" s="162">
        <f>IF(OR(Z386=0,Z386="#N/A N/A"),0,AA386 / Z386*100)</f>
        <v>1.6666666666666667</v>
      </c>
      <c r="AC386" s="161">
        <v>0</v>
      </c>
      <c r="AD386" s="163">
        <f>IF(D386 = C791,1,_xll.BDP(K386,$AD$7)*L386)</f>
        <v>1.16984</v>
      </c>
      <c r="AE386" s="186">
        <f>AA386*AC386*T386/AD386 / AF791</f>
        <v>0</v>
      </c>
      <c r="AF386" s="197"/>
      <c r="AG386" s="188"/>
      <c r="AH386" s="170"/>
    </row>
    <row r="387" spans="1:34" s="43" customFormat="1" ht="12" customHeight="1" x14ac:dyDescent="0.2">
      <c r="B387" s="48">
        <v>4032</v>
      </c>
      <c r="C387" s="140" t="s">
        <v>999</v>
      </c>
      <c r="D387" s="43" t="str">
        <f>_xll.BDP(C387,$D$7)</f>
        <v>CHF</v>
      </c>
      <c r="E387" s="43" t="s">
        <v>1031</v>
      </c>
      <c r="F387" s="66">
        <f>_xll.BDP(C387,$F$7)</f>
        <v>2432</v>
      </c>
      <c r="G387" s="66">
        <f>_xll.BDP(C387,$G$7)</f>
        <v>2434</v>
      </c>
      <c r="H387" s="67">
        <f>IF(OR(G387="#N/A N/A",F387="#N/A N/A"),0,  G387 - F387)</f>
        <v>2</v>
      </c>
      <c r="I387" s="75">
        <f>IF(OR(F387=0,F387="#N/A N/A"),0,H387 / F387*100)</f>
        <v>8.223684210526315E-2</v>
      </c>
      <c r="J387" s="25">
        <v>0</v>
      </c>
      <c r="K387" s="48" t="str">
        <f>CONCATENATE(C791,D387, " Curncy")</f>
        <v>EURCHF Curncy</v>
      </c>
      <c r="L387" s="48">
        <f>IF(D387 = C791,1,_xll.BDP(K387,$L$7))</f>
        <v>1</v>
      </c>
      <c r="M387" s="68">
        <f>IF(D387 = C791,1,_xll.BDP(K387,$M$7)*L387)</f>
        <v>1.1705000000000001</v>
      </c>
      <c r="N387" s="69">
        <f>H387*J387*T387/M387</f>
        <v>0</v>
      </c>
      <c r="O387" s="78">
        <f>N387 / Y791</f>
        <v>0</v>
      </c>
      <c r="P387" s="69">
        <f>G387*J387*T387/M387</f>
        <v>0</v>
      </c>
      <c r="Q387" s="84">
        <f>P387 / Y791*100</f>
        <v>0</v>
      </c>
      <c r="R387" s="81">
        <f>IF(Q387&lt;0,Q387,0)</f>
        <v>0</v>
      </c>
      <c r="S387" s="152">
        <f>IF(Q387&gt;0,Q387,0)</f>
        <v>0</v>
      </c>
      <c r="T387" s="33">
        <f>IF(EXACT(D387,UPPER(D387)),1,0.01)/V387</f>
        <v>1</v>
      </c>
      <c r="U387" s="43">
        <v>0</v>
      </c>
      <c r="V387" s="43">
        <v>1</v>
      </c>
      <c r="W387" s="143">
        <f>IF(AND(Q387&lt;0,O387&gt;0),O387,0)</f>
        <v>0</v>
      </c>
      <c r="X387" s="143">
        <f>IF(AND(Q387&gt;0,O387&gt;0),O387,0)</f>
        <v>0</v>
      </c>
      <c r="Y387" s="194"/>
      <c r="Z387" s="176">
        <f>_xll.BDH(C387,$Z$7,$D$1,$D$1)</f>
        <v>2373</v>
      </c>
      <c r="AA387" s="174">
        <f>IF(OR(F387="#N/A N/A",Z387="#N/A N/A"),0,  F387 - Z387)</f>
        <v>59</v>
      </c>
      <c r="AB387" s="162">
        <f>IF(OR(Z387=0,Z387="#N/A N/A"),0,AA387 / Z387*100)</f>
        <v>2.4863042562157607</v>
      </c>
      <c r="AC387" s="161">
        <v>0</v>
      </c>
      <c r="AD387" s="163">
        <f>IF(D387 = C791,1,_xll.BDP(K387,$AD$7)*L387)</f>
        <v>1.16984</v>
      </c>
      <c r="AE387" s="186">
        <f>AA387*AC387*T387/AD387 / AF791</f>
        <v>0</v>
      </c>
      <c r="AF387" s="197"/>
      <c r="AG387" s="188"/>
      <c r="AH387" s="170"/>
    </row>
    <row r="388" spans="1:34" s="43" customFormat="1" ht="12" customHeight="1" x14ac:dyDescent="0.2">
      <c r="B388" s="48">
        <v>2010</v>
      </c>
      <c r="C388" s="140" t="s">
        <v>1000</v>
      </c>
      <c r="D388" s="43" t="str">
        <f>_xll.BDP(C388,$D$7)</f>
        <v>CHF</v>
      </c>
      <c r="E388" s="43" t="s">
        <v>1032</v>
      </c>
      <c r="F388" s="66">
        <f>_xll.BDP(C388,$F$7)</f>
        <v>7690</v>
      </c>
      <c r="G388" s="66">
        <f>_xll.BDP(C388,$G$7)</f>
        <v>7650</v>
      </c>
      <c r="H388" s="67">
        <f>IF(OR(G388="#N/A N/A",F388="#N/A N/A"),0,  G388 - F388)</f>
        <v>-40</v>
      </c>
      <c r="I388" s="75">
        <f>IF(OR(F388=0,F388="#N/A N/A"),0,H388 / F388*100)</f>
        <v>-0.52015604681404426</v>
      </c>
      <c r="J388" s="25">
        <v>0</v>
      </c>
      <c r="K388" s="48" t="str">
        <f>CONCATENATE(C791,D388, " Curncy")</f>
        <v>EURCHF Curncy</v>
      </c>
      <c r="L388" s="48">
        <f>IF(D388 = C791,1,_xll.BDP(K388,$L$7))</f>
        <v>1</v>
      </c>
      <c r="M388" s="68">
        <f>IF(D388 = C791,1,_xll.BDP(K388,$M$7)*L388)</f>
        <v>1.1705000000000001</v>
      </c>
      <c r="N388" s="69">
        <f>H388*J388*T388/M388</f>
        <v>0</v>
      </c>
      <c r="O388" s="78">
        <f>N388 / Y791</f>
        <v>0</v>
      </c>
      <c r="P388" s="69">
        <f>G388*J388*T388/M388</f>
        <v>0</v>
      </c>
      <c r="Q388" s="84">
        <f>P388 / Y791*100</f>
        <v>0</v>
      </c>
      <c r="R388" s="81">
        <f>IF(Q388&lt;0,Q388,0)</f>
        <v>0</v>
      </c>
      <c r="S388" s="152">
        <f>IF(Q388&gt;0,Q388,0)</f>
        <v>0</v>
      </c>
      <c r="T388" s="33">
        <f>IF(EXACT(D388,UPPER(D388)),1,0.01)/V388</f>
        <v>1</v>
      </c>
      <c r="U388" s="43">
        <v>0</v>
      </c>
      <c r="V388" s="43">
        <v>1</v>
      </c>
      <c r="W388" s="143">
        <f>IF(AND(Q388&lt;0,O388&gt;0),O388,0)</f>
        <v>0</v>
      </c>
      <c r="X388" s="143">
        <f>IF(AND(Q388&gt;0,O388&gt;0),O388,0)</f>
        <v>0</v>
      </c>
      <c r="Y388" s="194"/>
      <c r="Z388" s="176">
        <f>_xll.BDH(C388,$Z$7,$D$1,$D$1)</f>
        <v>7490</v>
      </c>
      <c r="AA388" s="174">
        <f>IF(OR(F388="#N/A N/A",Z388="#N/A N/A"),0,  F388 - Z388)</f>
        <v>200</v>
      </c>
      <c r="AB388" s="162">
        <f>IF(OR(Z388=0,Z388="#N/A N/A"),0,AA388 / Z388*100)</f>
        <v>2.6702269692923899</v>
      </c>
      <c r="AC388" s="161">
        <v>0</v>
      </c>
      <c r="AD388" s="163">
        <f>IF(D388 = C791,1,_xll.BDP(K388,$AD$7)*L388)</f>
        <v>1.16984</v>
      </c>
      <c r="AE388" s="186">
        <f>AA388*AC388*T388/AD388 / AF791</f>
        <v>0</v>
      </c>
      <c r="AF388" s="197"/>
      <c r="AG388" s="188"/>
      <c r="AH388" s="170"/>
    </row>
    <row r="389" spans="1:34" s="43" customFormat="1" x14ac:dyDescent="0.2">
      <c r="B389" s="48">
        <v>2330</v>
      </c>
      <c r="C389" s="140" t="s">
        <v>139</v>
      </c>
      <c r="D389" s="43" t="str">
        <f>_xll.BDP(C389,$D$7)</f>
        <v>CHF</v>
      </c>
      <c r="E389" s="43" t="s">
        <v>336</v>
      </c>
      <c r="F389" s="66">
        <f>_xll.BDP(C389,$F$7)</f>
        <v>396</v>
      </c>
      <c r="G389" s="66">
        <f>_xll.BDP(C389,$G$7)</f>
        <v>398.4</v>
      </c>
      <c r="H389" s="67">
        <f>IF(OR(G389="#N/A N/A",F389="#N/A N/A"),0,  G389 - F389)</f>
        <v>2.3999999999999773</v>
      </c>
      <c r="I389" s="75">
        <f>IF(OR(F389=0,F389="#N/A N/A"),0,H389 / F389*100)</f>
        <v>0.6060606060606003</v>
      </c>
      <c r="J389" s="25">
        <v>-4370</v>
      </c>
      <c r="K389" s="48" t="str">
        <f>CONCATENATE(C791,D389, " Curncy")</f>
        <v>EURCHF Curncy</v>
      </c>
      <c r="L389" s="48">
        <f>IF(D389 = C791,1,_xll.BDP(K389,$L$7))</f>
        <v>1</v>
      </c>
      <c r="M389" s="68">
        <f>IF(D389 = C791,1,_xll.BDP(K389,$M$7)*L389)</f>
        <v>1.1705000000000001</v>
      </c>
      <c r="N389" s="69">
        <f>H389*J389*T389/M389</f>
        <v>-8960.2733874411788</v>
      </c>
      <c r="O389" s="78">
        <f>N389 / Y791</f>
        <v>-5.3258191400464716E-5</v>
      </c>
      <c r="P389" s="69">
        <f>G389*J389*T389/M389</f>
        <v>-1487405.3823152499</v>
      </c>
      <c r="Q389" s="84">
        <f>P389 / Y791*100</f>
        <v>-0.88408597724772275</v>
      </c>
      <c r="R389" s="81">
        <f>IF(Q389&lt;0,Q389,0)</f>
        <v>-0.88408597724772275</v>
      </c>
      <c r="S389" s="152">
        <f>IF(Q389&gt;0,Q389,0)</f>
        <v>0</v>
      </c>
      <c r="T389" s="33">
        <f>IF(EXACT(D389,UPPER(D389)),1,0.01)/V389</f>
        <v>1</v>
      </c>
      <c r="U389" s="43">
        <v>0</v>
      </c>
      <c r="V389" s="43">
        <v>1</v>
      </c>
      <c r="W389" s="143">
        <f>IF(AND(Q389&lt;0,O389&gt;0),O389,0)</f>
        <v>0</v>
      </c>
      <c r="X389" s="143">
        <f>IF(AND(Q389&gt;0,O389&gt;0),O389,0)</f>
        <v>0</v>
      </c>
      <c r="Y389" s="194"/>
      <c r="Z389" s="176">
        <f>_xll.BDH(C389,$Z$7,$D$1,$D$1)</f>
        <v>394.2</v>
      </c>
      <c r="AA389" s="174">
        <f>IF(OR(F389="#N/A N/A",Z389="#N/A N/A"),0,  F389 - Z389)</f>
        <v>1.8000000000000114</v>
      </c>
      <c r="AB389" s="162">
        <f>IF(OR(Z389=0,Z389="#N/A N/A"),0,AA389 / Z389*100)</f>
        <v>0.45662100456621296</v>
      </c>
      <c r="AC389" s="161">
        <v>-4370</v>
      </c>
      <c r="AD389" s="163">
        <f>IF(D389 = C791,1,_xll.BDP(K389,$AD$7)*L389)</f>
        <v>1.16984</v>
      </c>
      <c r="AE389" s="186">
        <f>AA389*AC389*T389/AD389 / AF791</f>
        <v>-3.9518491745553874E-5</v>
      </c>
      <c r="AF389" s="197"/>
      <c r="AG389" s="188"/>
      <c r="AH389" s="170"/>
    </row>
    <row r="390" spans="1:34" s="43" customFormat="1" ht="12" customHeight="1" x14ac:dyDescent="0.2">
      <c r="B390" s="48">
        <v>23690</v>
      </c>
      <c r="C390" s="140" t="s">
        <v>1001</v>
      </c>
      <c r="D390" s="43" t="str">
        <f>_xll.BDP(C390,$D$7)</f>
        <v>CHF</v>
      </c>
      <c r="E390" s="43" t="s">
        <v>1033</v>
      </c>
      <c r="F390" s="66">
        <f>_xll.BDP(C390,$F$7)</f>
        <v>17.489999999999998</v>
      </c>
      <c r="G390" s="66">
        <f>_xll.BDP(C390,$G$7)</f>
        <v>17.32</v>
      </c>
      <c r="H390" s="67">
        <f>IF(OR(G390="#N/A N/A",F390="#N/A N/A"),0,  G390 - F390)</f>
        <v>-0.16999999999999815</v>
      </c>
      <c r="I390" s="75">
        <f>IF(OR(F390=0,F390="#N/A N/A"),0,H390 / F390*100)</f>
        <v>-0.9719839908519049</v>
      </c>
      <c r="J390" s="25">
        <v>0</v>
      </c>
      <c r="K390" s="48" t="str">
        <f>CONCATENATE(C791,D390, " Curncy")</f>
        <v>EURCHF Curncy</v>
      </c>
      <c r="L390" s="48">
        <f>IF(D390 = C791,1,_xll.BDP(K390,$L$7))</f>
        <v>1</v>
      </c>
      <c r="M390" s="68">
        <f>IF(D390 = C791,1,_xll.BDP(K390,$M$7)*L390)</f>
        <v>1.1705000000000001</v>
      </c>
      <c r="N390" s="69">
        <f>H390*J390*T390/M390</f>
        <v>0</v>
      </c>
      <c r="O390" s="78">
        <f>N390 / Y791</f>
        <v>0</v>
      </c>
      <c r="P390" s="69">
        <f>G390*J390*T390/M390</f>
        <v>0</v>
      </c>
      <c r="Q390" s="84">
        <f>P390 / Y791*100</f>
        <v>0</v>
      </c>
      <c r="R390" s="81">
        <f>IF(Q390&lt;0,Q390,0)</f>
        <v>0</v>
      </c>
      <c r="S390" s="152">
        <f>IF(Q390&gt;0,Q390,0)</f>
        <v>0</v>
      </c>
      <c r="T390" s="33">
        <f>IF(EXACT(D390,UPPER(D390)),1,0.01)/V390</f>
        <v>1</v>
      </c>
      <c r="U390" s="43">
        <v>0</v>
      </c>
      <c r="V390" s="43">
        <v>1</v>
      </c>
      <c r="W390" s="143">
        <f>IF(AND(Q390&lt;0,O390&gt;0),O390,0)</f>
        <v>0</v>
      </c>
      <c r="X390" s="143">
        <f>IF(AND(Q390&gt;0,O390&gt;0),O390,0)</f>
        <v>0</v>
      </c>
      <c r="Y390" s="194"/>
      <c r="Z390" s="176">
        <f>_xll.BDH(C390,$Z$7,$D$1,$D$1)</f>
        <v>17.41</v>
      </c>
      <c r="AA390" s="174">
        <f>IF(OR(F390="#N/A N/A",Z390="#N/A N/A"),0,  F390 - Z390)</f>
        <v>7.9999999999998295E-2</v>
      </c>
      <c r="AB390" s="162">
        <f>IF(OR(Z390=0,Z390="#N/A N/A"),0,AA390 / Z390*100)</f>
        <v>0.45950603101664728</v>
      </c>
      <c r="AC390" s="161">
        <v>0</v>
      </c>
      <c r="AD390" s="163">
        <f>IF(D390 = C791,1,_xll.BDP(K390,$AD$7)*L390)</f>
        <v>1.16984</v>
      </c>
      <c r="AE390" s="186">
        <f>AA390*AC390*T390/AD390 / AF791</f>
        <v>0</v>
      </c>
      <c r="AF390" s="197"/>
      <c r="AG390" s="188"/>
      <c r="AH390" s="170"/>
    </row>
    <row r="391" spans="1:34" s="43" customFormat="1" ht="12" customHeight="1" x14ac:dyDescent="0.2">
      <c r="B391" s="48">
        <v>372</v>
      </c>
      <c r="C391" s="140" t="s">
        <v>1002</v>
      </c>
      <c r="D391" s="43" t="str">
        <f>_xll.BDP(C391,$D$7)</f>
        <v>CHF</v>
      </c>
      <c r="E391" s="43" t="s">
        <v>1034</v>
      </c>
      <c r="F391" s="66">
        <f>_xll.BDP(C391,$F$7)</f>
        <v>308.89999999999998</v>
      </c>
      <c r="G391" s="66">
        <f>_xll.BDP(C391,$G$7)</f>
        <v>309.39999999999998</v>
      </c>
      <c r="H391" s="67">
        <f>IF(OR(G391="#N/A N/A",F391="#N/A N/A"),0,  G391 - F391)</f>
        <v>0.5</v>
      </c>
      <c r="I391" s="75">
        <f>IF(OR(F391=0,F391="#N/A N/A"),0,H391 / F391*100)</f>
        <v>0.16186468112657817</v>
      </c>
      <c r="J391" s="25">
        <v>0</v>
      </c>
      <c r="K391" s="48" t="str">
        <f>CONCATENATE(C791,D391, " Curncy")</f>
        <v>EURCHF Curncy</v>
      </c>
      <c r="L391" s="48">
        <f>IF(D391 = C791,1,_xll.BDP(K391,$L$7))</f>
        <v>1</v>
      </c>
      <c r="M391" s="68">
        <f>IF(D391 = C791,1,_xll.BDP(K391,$M$7)*L391)</f>
        <v>1.1705000000000001</v>
      </c>
      <c r="N391" s="69">
        <f>H391*J391*T391/M391</f>
        <v>0</v>
      </c>
      <c r="O391" s="78">
        <f>N391 / Y791</f>
        <v>0</v>
      </c>
      <c r="P391" s="69">
        <f>G391*J391*T391/M391</f>
        <v>0</v>
      </c>
      <c r="Q391" s="84">
        <f>P391 / Y791*100</f>
        <v>0</v>
      </c>
      <c r="R391" s="81">
        <f>IF(Q391&lt;0,Q391,0)</f>
        <v>0</v>
      </c>
      <c r="S391" s="152">
        <f>IF(Q391&gt;0,Q391,0)</f>
        <v>0</v>
      </c>
      <c r="T391" s="33">
        <f>IF(EXACT(D391,UPPER(D391)),1,0.01)/V391</f>
        <v>1</v>
      </c>
      <c r="U391" s="43">
        <v>0</v>
      </c>
      <c r="V391" s="43">
        <v>1</v>
      </c>
      <c r="W391" s="143">
        <f>IF(AND(Q391&lt;0,O391&gt;0),O391,0)</f>
        <v>0</v>
      </c>
      <c r="X391" s="143">
        <f>IF(AND(Q391&gt;0,O391&gt;0),O391,0)</f>
        <v>0</v>
      </c>
      <c r="Y391" s="194"/>
      <c r="Z391" s="176">
        <f>_xll.BDH(C391,$Z$7,$D$1,$D$1)</f>
        <v>304.5</v>
      </c>
      <c r="AA391" s="174">
        <f>IF(OR(F391="#N/A N/A",Z391="#N/A N/A"),0,  F391 - Z391)</f>
        <v>4.3999999999999773</v>
      </c>
      <c r="AB391" s="162">
        <f>IF(OR(Z391=0,Z391="#N/A N/A"),0,AA391 / Z391*100)</f>
        <v>1.4449917898193685</v>
      </c>
      <c r="AC391" s="161">
        <v>0</v>
      </c>
      <c r="AD391" s="163">
        <f>IF(D391 = C791,1,_xll.BDP(K391,$AD$7)*L391)</f>
        <v>1.16984</v>
      </c>
      <c r="AE391" s="186">
        <f>AA391*AC391*T391/AD391 / AF791</f>
        <v>0</v>
      </c>
      <c r="AF391" s="197"/>
      <c r="AG391" s="188"/>
      <c r="AH391" s="170"/>
    </row>
    <row r="392" spans="1:34" s="43" customFormat="1" x14ac:dyDescent="0.2">
      <c r="A392" s="45" t="s">
        <v>315</v>
      </c>
      <c r="B392" s="61"/>
      <c r="C392" s="220"/>
      <c r="D392" s="45"/>
      <c r="E392" s="47" t="s">
        <v>138</v>
      </c>
      <c r="F392" s="70"/>
      <c r="G392" s="70"/>
      <c r="H392" s="71"/>
      <c r="I392" s="76"/>
      <c r="J392" s="40"/>
      <c r="K392" s="49"/>
      <c r="L392" s="49"/>
      <c r="M392" s="72"/>
      <c r="N392" s="73">
        <f xml:space="preserve"> SUM(N371:N391)</f>
        <v>-22147.800085433482</v>
      </c>
      <c r="O392" s="79">
        <f xml:space="preserve"> SUM(O371:O391)</f>
        <v>-1.3164238690557348E-4</v>
      </c>
      <c r="P392" s="73">
        <f xml:space="preserve"> SUM(P371:P391)</f>
        <v>-2517971.8069201196</v>
      </c>
      <c r="Q392" s="85">
        <f xml:space="preserve"> SUM(Q371:Q391)</f>
        <v>-1.4966354109449995</v>
      </c>
      <c r="R392" s="82">
        <f xml:space="preserve"> SUM(R371:R391)</f>
        <v>-1.4966354109449995</v>
      </c>
      <c r="S392" s="153">
        <f xml:space="preserve"> SUM(S371:S391)</f>
        <v>0</v>
      </c>
      <c r="T392" s="38"/>
      <c r="U392" s="45"/>
      <c r="V392" s="45"/>
      <c r="W392" s="144">
        <f xml:space="preserve"> SUM(W371:W391)</f>
        <v>0</v>
      </c>
      <c r="X392" s="144">
        <f xml:space="preserve"> SUM(X371:X391)</f>
        <v>0</v>
      </c>
      <c r="Y392" s="207"/>
      <c r="Z392" s="165"/>
      <c r="AA392" s="175"/>
      <c r="AB392" s="164"/>
      <c r="AC392" s="165"/>
      <c r="AD392" s="171"/>
      <c r="AE392" s="187">
        <f xml:space="preserve"> SUM(AE371:AE391)</f>
        <v>-6.9169920461833518E-5</v>
      </c>
      <c r="AF392" s="208"/>
      <c r="AG392" s="188"/>
      <c r="AH392" s="170"/>
    </row>
    <row r="393" spans="1:34" s="43" customFormat="1" ht="12" customHeight="1" x14ac:dyDescent="0.2">
      <c r="A393" s="19"/>
      <c r="B393" s="51"/>
      <c r="C393" s="223"/>
      <c r="D393" s="19"/>
      <c r="E393" s="19"/>
      <c r="F393" s="227"/>
      <c r="G393" s="227"/>
      <c r="H393" s="228"/>
      <c r="I393" s="229"/>
      <c r="J393" s="28"/>
      <c r="K393" s="51"/>
      <c r="L393" s="51"/>
      <c r="M393" s="230"/>
      <c r="N393" s="239"/>
      <c r="O393" s="158"/>
      <c r="P393" s="239"/>
      <c r="Q393" s="271"/>
      <c r="R393" s="240"/>
      <c r="S393" s="152"/>
      <c r="T393" s="36"/>
      <c r="U393" s="19"/>
      <c r="V393" s="19"/>
      <c r="W393" s="241"/>
      <c r="X393" s="241"/>
      <c r="Y393" s="234"/>
      <c r="Z393" s="235"/>
      <c r="AA393" s="235"/>
      <c r="AB393" s="236"/>
      <c r="AC393" s="235"/>
      <c r="AD393" s="237"/>
      <c r="AE393" s="186"/>
      <c r="AF393" s="197"/>
      <c r="AG393" s="188"/>
      <c r="AH393" s="170"/>
    </row>
    <row r="394" spans="1:34" s="43" customFormat="1" ht="12" customHeight="1" x14ac:dyDescent="0.2">
      <c r="A394" s="19"/>
      <c r="B394" s="51">
        <v>2901</v>
      </c>
      <c r="C394" s="223" t="s">
        <v>571</v>
      </c>
      <c r="D394" s="19" t="str">
        <f>_xll.BDP(C394,$D$7)</f>
        <v>TRY</v>
      </c>
      <c r="E394" s="19" t="s">
        <v>594</v>
      </c>
      <c r="F394" s="227">
        <f>_xll.BDP(C394,$F$7)</f>
        <v>11.54</v>
      </c>
      <c r="G394" s="227">
        <f>_xll.BDP(C394,$G$7)</f>
        <v>11.5</v>
      </c>
      <c r="H394" s="228">
        <f>IF(OR(G394="#N/A N/A",F394="#N/A N/A"),0,  G394 - F394)</f>
        <v>-3.9999999999999147E-2</v>
      </c>
      <c r="I394" s="229">
        <f>IF(OR(F394=0,F394="#N/A N/A"),0,H394 / F394*100)</f>
        <v>-0.34662045060657842</v>
      </c>
      <c r="J394" s="28">
        <v>0</v>
      </c>
      <c r="K394" s="51" t="str">
        <f>CONCATENATE(C791,D394, " Curncy")</f>
        <v>EURTRY Curncy</v>
      </c>
      <c r="L394" s="51">
        <f>IF(D394 = C791,1,_xll.BDP(K394,$L$7))</f>
        <v>1</v>
      </c>
      <c r="M394" s="230">
        <f>IF(D394 = C791,1,_xll.BDP(K394,$M$7)*L394)</f>
        <v>4.7065999999999999</v>
      </c>
      <c r="N394" s="239">
        <f>H394*J394*T394/M394</f>
        <v>0</v>
      </c>
      <c r="O394" s="158">
        <f>N394 / Y791</f>
        <v>0</v>
      </c>
      <c r="P394" s="239">
        <f>G394*J394*T394/M394</f>
        <v>0</v>
      </c>
      <c r="Q394" s="271">
        <f>P394 / Y791*100</f>
        <v>0</v>
      </c>
      <c r="R394" s="240">
        <f>IF(Q394&lt;0,Q394,0)</f>
        <v>0</v>
      </c>
      <c r="S394" s="152">
        <f>IF(Q394&gt;0,Q394,0)</f>
        <v>0</v>
      </c>
      <c r="T394" s="36">
        <f>IF(EXACT(D394,UPPER(D394)),1,0.01)/V394</f>
        <v>1</v>
      </c>
      <c r="U394" s="19">
        <v>0</v>
      </c>
      <c r="V394" s="19">
        <v>1</v>
      </c>
      <c r="W394" s="241">
        <f>IF(AND(Q394&lt;0,O394&gt;0),O394,0)</f>
        <v>0</v>
      </c>
      <c r="X394" s="241">
        <f>IF(AND(Q394&gt;0,O394&gt;0),O394,0)</f>
        <v>0</v>
      </c>
      <c r="Y394" s="234"/>
      <c r="Z394" s="235">
        <f>_xll.BDH(C394,$Z$7,$D$1,$D$1)</f>
        <v>11.55</v>
      </c>
      <c r="AA394" s="235">
        <f>IF(OR(F394="#N/A N/A",Z394="#N/A N/A"),0,  F394 - Z394)</f>
        <v>-1.0000000000001563E-2</v>
      </c>
      <c r="AB394" s="236">
        <f>IF(OR(Z394=0,Z394="#N/A N/A"),0,AA394 / Z394*100)</f>
        <v>-8.6580086580100107E-2</v>
      </c>
      <c r="AC394" s="235">
        <v>0</v>
      </c>
      <c r="AD394" s="237">
        <f>IF(D394 = C791,1,_xll.BDP(K394,$AD$7)*L394)</f>
        <v>4.7195999999999998</v>
      </c>
      <c r="AE394" s="186">
        <f>AA394*AC394*T394/AD394 / AF791</f>
        <v>0</v>
      </c>
      <c r="AF394" s="197"/>
      <c r="AG394" s="188"/>
      <c r="AH394" s="170"/>
    </row>
    <row r="395" spans="1:34" s="43" customFormat="1" ht="12" customHeight="1" x14ac:dyDescent="0.2">
      <c r="A395" s="252" t="s">
        <v>592</v>
      </c>
      <c r="B395" s="253"/>
      <c r="C395" s="254"/>
      <c r="D395" s="252"/>
      <c r="E395" s="255" t="s">
        <v>593</v>
      </c>
      <c r="F395" s="256"/>
      <c r="G395" s="256"/>
      <c r="H395" s="257"/>
      <c r="I395" s="258"/>
      <c r="J395" s="259"/>
      <c r="K395" s="253"/>
      <c r="L395" s="253"/>
      <c r="M395" s="260"/>
      <c r="N395" s="267">
        <f xml:space="preserve"> SUM(N393:N394)</f>
        <v>0</v>
      </c>
      <c r="O395" s="261">
        <f xml:space="preserve"> SUM(O393:O394)</f>
        <v>0</v>
      </c>
      <c r="P395" s="267">
        <f xml:space="preserve"> SUM(P393:P394)</f>
        <v>0</v>
      </c>
      <c r="Q395" s="272">
        <f xml:space="preserve"> SUM(Q393:Q394)</f>
        <v>0</v>
      </c>
      <c r="R395" s="269">
        <f xml:space="preserve"> SUM(R393:R394)</f>
        <v>0</v>
      </c>
      <c r="S395" s="153">
        <f xml:space="preserve"> SUM(S393:S394)</f>
        <v>0</v>
      </c>
      <c r="T395" s="262"/>
      <c r="U395" s="252"/>
      <c r="V395" s="252"/>
      <c r="W395" s="273">
        <f xml:space="preserve"> SUM(W393:W394)</f>
        <v>0</v>
      </c>
      <c r="X395" s="273">
        <f xml:space="preserve"> SUM(X393:X394)</f>
        <v>0</v>
      </c>
      <c r="Y395" s="263"/>
      <c r="Z395" s="264"/>
      <c r="AA395" s="264"/>
      <c r="AB395" s="265"/>
      <c r="AC395" s="264"/>
      <c r="AD395" s="266"/>
      <c r="AE395" s="270">
        <f xml:space="preserve"> SUM(AE393:AE394)</f>
        <v>0</v>
      </c>
      <c r="AF395" s="208"/>
      <c r="AG395" s="188"/>
      <c r="AH395" s="170"/>
    </row>
    <row r="396" spans="1:34" s="43" customFormat="1" x14ac:dyDescent="0.2">
      <c r="B396" s="48"/>
      <c r="C396" s="140"/>
      <c r="F396" s="66"/>
      <c r="G396" s="66"/>
      <c r="H396" s="67"/>
      <c r="I396" s="75"/>
      <c r="J396" s="25"/>
      <c r="K396" s="48"/>
      <c r="L396" s="48"/>
      <c r="M396" s="68"/>
      <c r="N396" s="69"/>
      <c r="O396" s="78"/>
      <c r="P396" s="69"/>
      <c r="Q396" s="84"/>
      <c r="R396" s="81"/>
      <c r="S396" s="152"/>
      <c r="T396" s="33"/>
      <c r="W396" s="143"/>
      <c r="X396" s="143"/>
      <c r="Y396" s="194"/>
      <c r="Z396" s="176"/>
      <c r="AA396" s="174"/>
      <c r="AB396" s="162"/>
      <c r="AC396" s="161"/>
      <c r="AD396" s="163"/>
      <c r="AE396" s="186"/>
      <c r="AF396" s="197"/>
      <c r="AG396" s="188"/>
      <c r="AH396" s="170"/>
    </row>
    <row r="397" spans="1:34" s="43" customFormat="1" x14ac:dyDescent="0.2">
      <c r="B397" s="48"/>
      <c r="C397" s="140" t="s">
        <v>700</v>
      </c>
      <c r="D397" s="43" t="str">
        <f>_xll.BDP(C397,$D$7)</f>
        <v>GBP</v>
      </c>
      <c r="E397" s="43" t="str">
        <f>_xll.BDP(C397,$E$7)</f>
        <v>FTSE 100 IDX FUT  Mar18</v>
      </c>
      <c r="F397" s="66">
        <f>_xll.BDP(C397,$F$7)</f>
        <v>7145.5</v>
      </c>
      <c r="G397" s="66">
        <f>_xll.BDP(C397,$G$7)</f>
        <v>7200</v>
      </c>
      <c r="H397" s="67">
        <f>IF(OR(G397="#N/A N/A",F397="#N/A N/A"),0,  G397 - F397)</f>
        <v>54.5</v>
      </c>
      <c r="I397" s="75">
        <f>IF(OR(F397=0,F397="#N/A N/A"),0,H397 / F397*100)</f>
        <v>0.76271779441606613</v>
      </c>
      <c r="J397" s="25">
        <v>0</v>
      </c>
      <c r="K397" s="48" t="str">
        <f>CONCATENATE(C791,D397, " Curncy")</f>
        <v>EURGBP Curncy</v>
      </c>
      <c r="L397" s="48">
        <f>IF(D397 = C791,1,_xll.BDP(K397,$L$7))</f>
        <v>1</v>
      </c>
      <c r="M397" s="68">
        <f>IF(D397 = C791,1,_xll.BDP(K397,$M$7)*L397)</f>
        <v>0.89085999999999999</v>
      </c>
      <c r="N397" s="69">
        <f>H397*J397*T397/M397</f>
        <v>0</v>
      </c>
      <c r="O397" s="78">
        <f>N397 / Y791</f>
        <v>0</v>
      </c>
      <c r="P397" s="69">
        <f>G397*J397*T397/M397</f>
        <v>0</v>
      </c>
      <c r="Q397" s="84">
        <f>P397 / Y791*100</f>
        <v>0</v>
      </c>
      <c r="R397" s="81">
        <f>IF(Q397&lt;0,Q397,0)</f>
        <v>0</v>
      </c>
      <c r="S397" s="152">
        <f>IF(Q397&gt;0,Q397,0)</f>
        <v>0</v>
      </c>
      <c r="T397" s="33">
        <f>IF(EXACT(D397,UPPER(D397)),1,0.01)/V397</f>
        <v>1</v>
      </c>
      <c r="U397" s="43">
        <v>3</v>
      </c>
      <c r="V397" s="43">
        <v>1</v>
      </c>
      <c r="W397" s="143">
        <f>IF(AND(Q397&lt;0,O397&gt;0),O397,0)</f>
        <v>0</v>
      </c>
      <c r="X397" s="143">
        <f>IF(AND(Q397&gt;0,O397&gt;0),O397,0)</f>
        <v>0</v>
      </c>
      <c r="Y397" s="194"/>
      <c r="Z397" s="176">
        <f>_xll.BDH(C397,$Z$7,$D$1,$D$1)</f>
        <v>7140.5</v>
      </c>
      <c r="AA397" s="174">
        <f>IF(OR(F397="#N/A N/A",Z397="#N/A N/A"),0,  F397 - Z397)</f>
        <v>5</v>
      </c>
      <c r="AB397" s="162">
        <f>IF(OR(Z397=0,Z397="#N/A N/A"),0,AA397 / Z397*100)</f>
        <v>7.0023107625516418E-2</v>
      </c>
      <c r="AC397" s="161">
        <v>0</v>
      </c>
      <c r="AD397" s="163">
        <f>IF(D397 = C791,1,_xll.BDP(K397,$AD$7)*L397)</f>
        <v>0.89166000000000001</v>
      </c>
      <c r="AE397" s="186">
        <f>AA397*AC397*T397/AD397 / AF791</f>
        <v>0</v>
      </c>
      <c r="AF397" s="197"/>
      <c r="AG397" s="188"/>
      <c r="AH397" s="170"/>
    </row>
    <row r="398" spans="1:34" s="43" customFormat="1" x14ac:dyDescent="0.2">
      <c r="B398" s="48"/>
      <c r="C398" s="140" t="s">
        <v>701</v>
      </c>
      <c r="D398" s="43" t="str">
        <f>_xll.BDP(C398,$D$7)</f>
        <v>GBP</v>
      </c>
      <c r="E398" s="43" t="str">
        <f>_xll.BDP(C398,$E$7)</f>
        <v>FTSE 250 Index FU Mar18</v>
      </c>
      <c r="F398" s="66">
        <f>_xll.BDP(C398,$F$7)</f>
        <v>19744.5</v>
      </c>
      <c r="G398" s="66">
        <f>_xll.BDP(C398,$G$7)</f>
        <v>19881.5</v>
      </c>
      <c r="H398" s="67">
        <f>IF(OR(G398="#N/A N/A",F398="#N/A N/A"),0,  G398 - F398)</f>
        <v>137</v>
      </c>
      <c r="I398" s="75">
        <f>IF(OR(F398=0,F398="#N/A N/A"),0,H398 / F398*100)</f>
        <v>0.69386411405707915</v>
      </c>
      <c r="J398" s="25">
        <v>0</v>
      </c>
      <c r="K398" s="48" t="str">
        <f>CONCATENATE(C791,D398, " Curncy")</f>
        <v>EURGBP Curncy</v>
      </c>
      <c r="L398" s="48">
        <f>IF(D398 = C791,1,_xll.BDP(K398,$L$7))</f>
        <v>1</v>
      </c>
      <c r="M398" s="68">
        <f>IF(D398 = C791,1,_xll.BDP(K398,$M$7)*L398)</f>
        <v>0.89085999999999999</v>
      </c>
      <c r="N398" s="69">
        <f>H398*J398*T398/M398</f>
        <v>0</v>
      </c>
      <c r="O398" s="78">
        <f>N398 / Y791</f>
        <v>0</v>
      </c>
      <c r="P398" s="69">
        <f>G398*J398*T398/M398</f>
        <v>0</v>
      </c>
      <c r="Q398" s="84">
        <f>P398 / Y791*100</f>
        <v>0</v>
      </c>
      <c r="R398" s="81">
        <f>IF(Q398&lt;0,Q398,0)</f>
        <v>0</v>
      </c>
      <c r="S398" s="152">
        <f>IF(Q398&gt;0,Q398,0)</f>
        <v>0</v>
      </c>
      <c r="T398" s="33">
        <f>IF(EXACT(D398,UPPER(D398)),1,0.01)/V398</f>
        <v>1</v>
      </c>
      <c r="U398" s="43">
        <v>3</v>
      </c>
      <c r="V398" s="43">
        <v>1</v>
      </c>
      <c r="W398" s="143">
        <f>IF(AND(Q398&lt;0,O398&gt;0),O398,0)</f>
        <v>0</v>
      </c>
      <c r="X398" s="143">
        <f>IF(AND(Q398&gt;0,O398&gt;0),O398,0)</f>
        <v>0</v>
      </c>
      <c r="Y398" s="194"/>
      <c r="Z398" s="176">
        <f>_xll.BDH(C398,$Z$7,$D$1,$D$1)</f>
        <v>19682.5</v>
      </c>
      <c r="AA398" s="174">
        <f>IF(OR(F398="#N/A N/A",Z398="#N/A N/A"),0,  F398 - Z398)</f>
        <v>62</v>
      </c>
      <c r="AB398" s="162">
        <f>IF(OR(Z398=0,Z398="#N/A N/A"),0,AA398 / Z398*100)</f>
        <v>0.31500063508192555</v>
      </c>
      <c r="AC398" s="161">
        <v>0</v>
      </c>
      <c r="AD398" s="163">
        <f>IF(D398 = C791,1,_xll.BDP(K398,$AD$7)*L398)</f>
        <v>0.89166000000000001</v>
      </c>
      <c r="AE398" s="186">
        <f>AA398*AC398*T398/AD398 / AF791</f>
        <v>0</v>
      </c>
      <c r="AF398" s="197"/>
      <c r="AG398" s="188"/>
      <c r="AH398" s="170"/>
    </row>
    <row r="399" spans="1:34" s="43" customFormat="1" ht="12" customHeight="1" x14ac:dyDescent="0.2">
      <c r="B399" s="48">
        <v>10212</v>
      </c>
      <c r="C399" s="140" t="s">
        <v>1183</v>
      </c>
      <c r="D399" s="43" t="str">
        <f>_xll.BDP(C399,$D$7)</f>
        <v>GBp</v>
      </c>
      <c r="E399" s="43" t="s">
        <v>1308</v>
      </c>
      <c r="F399" s="66">
        <f>_xll.BDP(C399,$F$7)</f>
        <v>929.8</v>
      </c>
      <c r="G399" s="66">
        <f>_xll.BDP(C399,$G$7)</f>
        <v>930.6</v>
      </c>
      <c r="H399" s="67">
        <f>IF(OR(G399="#N/A N/A",F399="#N/A N/A"),0,  G399 - F399)</f>
        <v>0.80000000000006821</v>
      </c>
      <c r="I399" s="75">
        <f>IF(OR(F399=0,F399="#N/A N/A"),0,H399 / F399*100)</f>
        <v>8.6040008604008206E-2</v>
      </c>
      <c r="J399" s="25">
        <v>0</v>
      </c>
      <c r="K399" s="48" t="str">
        <f>CONCATENATE(C791,D399, " Curncy")</f>
        <v>EURGBp Curncy</v>
      </c>
      <c r="L399" s="48">
        <f>IF(D399 = C791,1,_xll.BDP(K399,$L$7))</f>
        <v>1</v>
      </c>
      <c r="M399" s="68">
        <f>IF(D399 = C791,1,_xll.BDP(K399,$M$7)*L399)</f>
        <v>0.89085999999999999</v>
      </c>
      <c r="N399" s="69">
        <f>H399*J399*T399/M399</f>
        <v>0</v>
      </c>
      <c r="O399" s="78">
        <f>N399 / Y791</f>
        <v>0</v>
      </c>
      <c r="P399" s="69">
        <f>G399*J399*T399/M399</f>
        <v>0</v>
      </c>
      <c r="Q399" s="84">
        <f>P399 / Y791*100</f>
        <v>0</v>
      </c>
      <c r="R399" s="81">
        <f>IF(Q399&lt;0,Q399,0)</f>
        <v>0</v>
      </c>
      <c r="S399" s="152">
        <f>IF(Q399&gt;0,Q399,0)</f>
        <v>0</v>
      </c>
      <c r="T399" s="33">
        <f>IF(EXACT(D399,UPPER(D399)),1,0.01)/V399</f>
        <v>0.01</v>
      </c>
      <c r="U399" s="43">
        <v>0</v>
      </c>
      <c r="V399" s="43">
        <v>1</v>
      </c>
      <c r="W399" s="143">
        <f>IF(AND(Q399&lt;0,O399&gt;0),O399,0)</f>
        <v>0</v>
      </c>
      <c r="X399" s="143">
        <f>IF(AND(Q399&gt;0,O399&gt;0),O399,0)</f>
        <v>0</v>
      </c>
      <c r="Y399" s="194"/>
      <c r="Z399" s="176">
        <f>_xll.BDH(C399,$Z$7,$D$1,$D$1)</f>
        <v>927.4</v>
      </c>
      <c r="AA399" s="174">
        <f>IF(OR(F399="#N/A N/A",Z399="#N/A N/A"),0,  F399 - Z399)</f>
        <v>2.3999999999999773</v>
      </c>
      <c r="AB399" s="162">
        <f>IF(OR(Z399=0,Z399="#N/A N/A"),0,AA399 / Z399*100)</f>
        <v>0.25878800948889125</v>
      </c>
      <c r="AC399" s="161">
        <v>0</v>
      </c>
      <c r="AD399" s="163">
        <f>IF(D399 = C791,1,_xll.BDP(K399,$AD$7)*L399)</f>
        <v>0.89166000000000001</v>
      </c>
      <c r="AE399" s="186">
        <f>AA399*AC399*T399/AD399 / AF791</f>
        <v>0</v>
      </c>
      <c r="AF399" s="197"/>
      <c r="AG399" s="188"/>
      <c r="AH399" s="170"/>
    </row>
    <row r="400" spans="1:34" s="43" customFormat="1" x14ac:dyDescent="0.2">
      <c r="B400" s="48">
        <v>19456</v>
      </c>
      <c r="C400" s="140" t="s">
        <v>137</v>
      </c>
      <c r="D400" s="43" t="str">
        <f>_xll.BDP(C400,$D$7)</f>
        <v>GBp</v>
      </c>
      <c r="E400" s="43" t="s">
        <v>501</v>
      </c>
      <c r="F400" s="66">
        <f>_xll.BDP(C400,$F$7)</f>
        <v>1171</v>
      </c>
      <c r="G400" s="66">
        <f>_xll.BDP(C400,$G$7)</f>
        <v>1211</v>
      </c>
      <c r="H400" s="67">
        <f>IF(OR(G400="#N/A N/A",F400="#N/A N/A"),0,  G400 - F400)</f>
        <v>40</v>
      </c>
      <c r="I400" s="75">
        <f>IF(OR(F400=0,F400="#N/A N/A"),0,H400 / F400*100)</f>
        <v>3.4158838599487615</v>
      </c>
      <c r="J400" s="25">
        <v>90000</v>
      </c>
      <c r="K400" s="48" t="str">
        <f>CONCATENATE(C791,D400, " Curncy")</f>
        <v>EURGBp Curncy</v>
      </c>
      <c r="L400" s="48">
        <f>IF(D400 = C791,1,_xll.BDP(K400,$L$7))</f>
        <v>1</v>
      </c>
      <c r="M400" s="68">
        <f>IF(D400 = C791,1,_xll.BDP(K400,$M$7)*L400)</f>
        <v>0.89085999999999999</v>
      </c>
      <c r="N400" s="69">
        <f>H400*J400*T400/M400</f>
        <v>40410.389960263114</v>
      </c>
      <c r="O400" s="78">
        <f>N400 / Y791</f>
        <v>2.4019181000522113E-4</v>
      </c>
      <c r="P400" s="69">
        <f>G400*J400*T400/M400</f>
        <v>1223424.5560469658</v>
      </c>
      <c r="Q400" s="84">
        <f>P400 / Y791*100</f>
        <v>0.72718070479080699</v>
      </c>
      <c r="R400" s="81">
        <f>IF(Q400&lt;0,Q400,0)</f>
        <v>0</v>
      </c>
      <c r="S400" s="152">
        <f>IF(Q400&gt;0,Q400,0)</f>
        <v>0.72718070479080699</v>
      </c>
      <c r="T400" s="33">
        <f>IF(EXACT(D400,UPPER(D400)),1,0.01)/V400</f>
        <v>0.01</v>
      </c>
      <c r="U400" s="43">
        <v>0</v>
      </c>
      <c r="V400" s="43">
        <v>1</v>
      </c>
      <c r="W400" s="143">
        <f>IF(AND(Q400&lt;0,O400&gt;0),O400,0)</f>
        <v>0</v>
      </c>
      <c r="X400" s="143">
        <f>IF(AND(Q400&gt;0,O400&gt;0),O400,0)</f>
        <v>2.4019181000522113E-4</v>
      </c>
      <c r="Y400" s="194"/>
      <c r="Z400" s="176">
        <f>_xll.BDH(C400,$Z$7,$D$1,$D$1)</f>
        <v>1165</v>
      </c>
      <c r="AA400" s="174">
        <f>IF(OR(F400="#N/A N/A",Z400="#N/A N/A"),0,  F400 - Z400)</f>
        <v>6</v>
      </c>
      <c r="AB400" s="162">
        <f>IF(OR(Z400=0,Z400="#N/A N/A"),0,AA400 / Z400*100)</f>
        <v>0.51502145922746778</v>
      </c>
      <c r="AC400" s="161">
        <v>90000</v>
      </c>
      <c r="AD400" s="163">
        <f>IF(D400 = C791,1,_xll.BDP(K400,$AD$7)*L400)</f>
        <v>0.89166000000000001</v>
      </c>
      <c r="AE400" s="186">
        <f>AA400*AC400*T400/AD400 / AF791</f>
        <v>3.5593226741425883E-5</v>
      </c>
      <c r="AF400" s="197"/>
      <c r="AG400" s="188"/>
      <c r="AH400" s="170"/>
    </row>
    <row r="401" spans="2:34" s="43" customFormat="1" x14ac:dyDescent="0.2">
      <c r="B401" s="48">
        <v>7222</v>
      </c>
      <c r="C401" s="140" t="s">
        <v>136</v>
      </c>
      <c r="D401" s="43" t="str">
        <f>_xll.BDP(C401,$D$7)</f>
        <v>GBp</v>
      </c>
      <c r="E401" s="43" t="s">
        <v>502</v>
      </c>
      <c r="F401" s="66">
        <f>_xll.BDP(C401,$F$7)</f>
        <v>136.80000000000001</v>
      </c>
      <c r="G401" s="66">
        <f>_xll.BDP(C401,$G$7)</f>
        <v>133.05000000000001</v>
      </c>
      <c r="H401" s="67">
        <f>IF(OR(G401="#N/A N/A",F401="#N/A N/A"),0,  G401 - F401)</f>
        <v>-3.75</v>
      </c>
      <c r="I401" s="75">
        <f>IF(OR(F401=0,F401="#N/A N/A"),0,H401 / F401*100)</f>
        <v>-2.7412280701754383</v>
      </c>
      <c r="J401" s="25">
        <v>1358000</v>
      </c>
      <c r="K401" s="48" t="str">
        <f>CONCATENATE(C791,D401, " Curncy")</f>
        <v>EURGBp Curncy</v>
      </c>
      <c r="L401" s="48">
        <f>IF(D401 = C791,1,_xll.BDP(K401,$L$7))</f>
        <v>1</v>
      </c>
      <c r="M401" s="68">
        <f>IF(D401 = C791,1,_xll.BDP(K401,$M$7)*L401)</f>
        <v>0.89085999999999999</v>
      </c>
      <c r="N401" s="69">
        <f>H401*J401*T401/M401</f>
        <v>-57163.864131288865</v>
      </c>
      <c r="O401" s="78">
        <f>N401 / Y791</f>
        <v>-3.397713312365524E-4</v>
      </c>
      <c r="P401" s="69">
        <f>G401*J401*T401/M401</f>
        <v>2028173.8993781293</v>
      </c>
      <c r="Q401" s="84">
        <f>P401 / Y791*100</f>
        <v>1.2055086832272881</v>
      </c>
      <c r="R401" s="81">
        <f>IF(Q401&lt;0,Q401,0)</f>
        <v>0</v>
      </c>
      <c r="S401" s="152">
        <f>IF(Q401&gt;0,Q401,0)</f>
        <v>1.2055086832272881</v>
      </c>
      <c r="T401" s="33">
        <f>IF(EXACT(D401,UPPER(D401)),1,0.01)/V401</f>
        <v>0.01</v>
      </c>
      <c r="U401" s="43">
        <v>0</v>
      </c>
      <c r="V401" s="43">
        <v>1</v>
      </c>
      <c r="W401" s="143">
        <f>IF(AND(Q401&lt;0,O401&gt;0),O401,0)</f>
        <v>0</v>
      </c>
      <c r="X401" s="143">
        <f>IF(AND(Q401&gt;0,O401&gt;0),O401,0)</f>
        <v>0</v>
      </c>
      <c r="Y401" s="194"/>
      <c r="Z401" s="176">
        <f>_xll.BDH(C401,$Z$7,$D$1,$D$1)</f>
        <v>144</v>
      </c>
      <c r="AA401" s="174">
        <f>IF(OR(F401="#N/A N/A",Z401="#N/A N/A"),0,  F401 - Z401)</f>
        <v>-7.1999999999999886</v>
      </c>
      <c r="AB401" s="162">
        <f>IF(OR(Z401=0,Z401="#N/A N/A"),0,AA401 / Z401*100)</f>
        <v>-4.999999999999992</v>
      </c>
      <c r="AC401" s="161">
        <v>1358000</v>
      </c>
      <c r="AD401" s="163">
        <f>IF(D401 = C791,1,_xll.BDP(K401,$AD$7)*L401)</f>
        <v>0.89166000000000001</v>
      </c>
      <c r="AE401" s="186">
        <f>AA401*AC401*T401/AD401 / AF791</f>
        <v>-6.4447469219808371E-4</v>
      </c>
      <c r="AF401" s="197"/>
      <c r="AG401" s="188"/>
      <c r="AH401" s="170"/>
    </row>
    <row r="402" spans="2:34" s="43" customFormat="1" ht="12" customHeight="1" x14ac:dyDescent="0.2">
      <c r="B402" s="48">
        <v>10244</v>
      </c>
      <c r="C402" s="140" t="s">
        <v>1184</v>
      </c>
      <c r="D402" s="43" t="str">
        <f>_xll.BDP(C402,$D$7)</f>
        <v>GBp</v>
      </c>
      <c r="E402" s="43" t="s">
        <v>1309</v>
      </c>
      <c r="F402" s="66">
        <f>_xll.BDP(C402,$F$7)</f>
        <v>1890</v>
      </c>
      <c r="G402" s="66">
        <f>_xll.BDP(C402,$G$7)</f>
        <v>1906</v>
      </c>
      <c r="H402" s="67">
        <f>IF(OR(G402="#N/A N/A",F402="#N/A N/A"),0,  G402 - F402)</f>
        <v>16</v>
      </c>
      <c r="I402" s="75">
        <f>IF(OR(F402=0,F402="#N/A N/A"),0,H402 / F402*100)</f>
        <v>0.84656084656084662</v>
      </c>
      <c r="J402" s="25">
        <v>0</v>
      </c>
      <c r="K402" s="48" t="str">
        <f>CONCATENATE(C791,D402, " Curncy")</f>
        <v>EURGBp Curncy</v>
      </c>
      <c r="L402" s="48">
        <f>IF(D402 = C791,1,_xll.BDP(K402,$L$7))</f>
        <v>1</v>
      </c>
      <c r="M402" s="68">
        <f>IF(D402 = C791,1,_xll.BDP(K402,$M$7)*L402)</f>
        <v>0.89085999999999999</v>
      </c>
      <c r="N402" s="69">
        <f>H402*J402*T402/M402</f>
        <v>0</v>
      </c>
      <c r="O402" s="78">
        <f>N402 / Y791</f>
        <v>0</v>
      </c>
      <c r="P402" s="69">
        <f>G402*J402*T402/M402</f>
        <v>0</v>
      </c>
      <c r="Q402" s="84">
        <f>P402 / Y791*100</f>
        <v>0</v>
      </c>
      <c r="R402" s="81">
        <f>IF(Q402&lt;0,Q402,0)</f>
        <v>0</v>
      </c>
      <c r="S402" s="152">
        <f>IF(Q402&gt;0,Q402,0)</f>
        <v>0</v>
      </c>
      <c r="T402" s="33">
        <f>IF(EXACT(D402,UPPER(D402)),1,0.01)/V402</f>
        <v>0.01</v>
      </c>
      <c r="U402" s="43">
        <v>0</v>
      </c>
      <c r="V402" s="43">
        <v>1</v>
      </c>
      <c r="W402" s="143">
        <f>IF(AND(Q402&lt;0,O402&gt;0),O402,0)</f>
        <v>0</v>
      </c>
      <c r="X402" s="143">
        <f>IF(AND(Q402&gt;0,O402&gt;0),O402,0)</f>
        <v>0</v>
      </c>
      <c r="Y402" s="194"/>
      <c r="Z402" s="176">
        <f>_xll.BDH(C402,$Z$7,$D$1,$D$1)</f>
        <v>1870.5</v>
      </c>
      <c r="AA402" s="174">
        <f>IF(OR(F402="#N/A N/A",Z402="#N/A N/A"),0,  F402 - Z402)</f>
        <v>19.5</v>
      </c>
      <c r="AB402" s="162">
        <f>IF(OR(Z402=0,Z402="#N/A N/A"),0,AA402 / Z402*100)</f>
        <v>1.0425020048115476</v>
      </c>
      <c r="AC402" s="161">
        <v>0</v>
      </c>
      <c r="AD402" s="163">
        <f>IF(D402 = C791,1,_xll.BDP(K402,$AD$7)*L402)</f>
        <v>0.89166000000000001</v>
      </c>
      <c r="AE402" s="186">
        <f>AA402*AC402*T402/AD402 / AF791</f>
        <v>0</v>
      </c>
      <c r="AF402" s="197"/>
      <c r="AG402" s="188"/>
      <c r="AH402" s="170"/>
    </row>
    <row r="403" spans="2:34" s="43" customFormat="1" ht="12" customHeight="1" x14ac:dyDescent="0.2">
      <c r="B403" s="48">
        <v>6444</v>
      </c>
      <c r="C403" s="140" t="s">
        <v>1185</v>
      </c>
      <c r="D403" s="43" t="str">
        <f>_xll.BDP(C403,$D$7)</f>
        <v>GBp</v>
      </c>
      <c r="E403" s="43" t="s">
        <v>1310</v>
      </c>
      <c r="F403" s="66">
        <f>_xll.BDP(C403,$F$7)</f>
        <v>710</v>
      </c>
      <c r="G403" s="66">
        <f>_xll.BDP(C403,$G$7)</f>
        <v>707.4</v>
      </c>
      <c r="H403" s="67">
        <f>IF(OR(G403="#N/A N/A",F403="#N/A N/A"),0,  G403 - F403)</f>
        <v>-2.6000000000000227</v>
      </c>
      <c r="I403" s="75">
        <f>IF(OR(F403=0,F403="#N/A N/A"),0,H403 / F403*100)</f>
        <v>-0.36619718309859478</v>
      </c>
      <c r="J403" s="25">
        <v>0</v>
      </c>
      <c r="K403" s="48" t="str">
        <f>CONCATENATE(C791,D403, " Curncy")</f>
        <v>EURGBp Curncy</v>
      </c>
      <c r="L403" s="48">
        <f>IF(D403 = C791,1,_xll.BDP(K403,$L$7))</f>
        <v>1</v>
      </c>
      <c r="M403" s="68">
        <f>IF(D403 = C791,1,_xll.BDP(K403,$M$7)*L403)</f>
        <v>0.89085999999999999</v>
      </c>
      <c r="N403" s="69">
        <f>H403*J403*T403/M403</f>
        <v>0</v>
      </c>
      <c r="O403" s="78">
        <f>N403 / Y791</f>
        <v>0</v>
      </c>
      <c r="P403" s="69">
        <f>G403*J403*T403/M403</f>
        <v>0</v>
      </c>
      <c r="Q403" s="84">
        <f>P403 / Y791*100</f>
        <v>0</v>
      </c>
      <c r="R403" s="81">
        <f>IF(Q403&lt;0,Q403,0)</f>
        <v>0</v>
      </c>
      <c r="S403" s="152">
        <f>IF(Q403&gt;0,Q403,0)</f>
        <v>0</v>
      </c>
      <c r="T403" s="33">
        <f>IF(EXACT(D403,UPPER(D403)),1,0.01)/V403</f>
        <v>0.01</v>
      </c>
      <c r="U403" s="43">
        <v>0</v>
      </c>
      <c r="V403" s="43">
        <v>1</v>
      </c>
      <c r="W403" s="143">
        <f>IF(AND(Q403&lt;0,O403&gt;0),O403,0)</f>
        <v>0</v>
      </c>
      <c r="X403" s="143">
        <f>IF(AND(Q403&gt;0,O403&gt;0),O403,0)</f>
        <v>0</v>
      </c>
      <c r="Y403" s="194"/>
      <c r="Z403" s="176">
        <f>_xll.BDH(C403,$Z$7,$D$1,$D$1)</f>
        <v>695.4</v>
      </c>
      <c r="AA403" s="174">
        <f>IF(OR(F403="#N/A N/A",Z403="#N/A N/A"),0,  F403 - Z403)</f>
        <v>14.600000000000023</v>
      </c>
      <c r="AB403" s="162">
        <f>IF(OR(Z403=0,Z403="#N/A N/A"),0,AA403 / Z403*100)</f>
        <v>2.0995110727638799</v>
      </c>
      <c r="AC403" s="161">
        <v>0</v>
      </c>
      <c r="AD403" s="163">
        <f>IF(D403 = C791,1,_xll.BDP(K403,$AD$7)*L403)</f>
        <v>0.89166000000000001</v>
      </c>
      <c r="AE403" s="186">
        <f>AA403*AC403*T403/AD403 / AF791</f>
        <v>0</v>
      </c>
      <c r="AF403" s="197"/>
      <c r="AG403" s="188"/>
      <c r="AH403" s="170"/>
    </row>
    <row r="404" spans="2:34" s="43" customFormat="1" x14ac:dyDescent="0.2">
      <c r="B404" s="48">
        <v>21307</v>
      </c>
      <c r="C404" s="140" t="s">
        <v>135</v>
      </c>
      <c r="D404" s="43" t="str">
        <f>_xll.BDP(C404,$D$7)</f>
        <v>GBp</v>
      </c>
      <c r="E404" s="43" t="s">
        <v>407</v>
      </c>
      <c r="F404" s="66">
        <f>_xll.BDP(C404,$F$7)</f>
        <v>26.25</v>
      </c>
      <c r="G404" s="66">
        <f>_xll.BDP(C404,$G$7)</f>
        <v>28.25</v>
      </c>
      <c r="H404" s="67">
        <f>IF(OR(G404="#N/A N/A",F404="#N/A N/A"),0,  G404 - F404)</f>
        <v>2</v>
      </c>
      <c r="I404" s="75">
        <f>IF(OR(F404=0,F404="#N/A N/A"),0,H404 / F404*100)</f>
        <v>7.6190476190476195</v>
      </c>
      <c r="J404" s="25">
        <v>1800000</v>
      </c>
      <c r="K404" s="48" t="str">
        <f>CONCATENATE(C791,D404, " Curncy")</f>
        <v>EURGBp Curncy</v>
      </c>
      <c r="L404" s="48">
        <f>IF(D404 = C791,1,_xll.BDP(K404,$L$7))</f>
        <v>1</v>
      </c>
      <c r="M404" s="68">
        <f>IF(D404 = C791,1,_xll.BDP(K404,$M$7)*L404)</f>
        <v>0.89085999999999999</v>
      </c>
      <c r="N404" s="69">
        <f>H404*J404*T404/M404</f>
        <v>40410.389960263114</v>
      </c>
      <c r="O404" s="78">
        <f>N404 / Y791</f>
        <v>2.4019181000522113E-4</v>
      </c>
      <c r="P404" s="69">
        <f>G404*J404*T404/M404</f>
        <v>570796.75818871649</v>
      </c>
      <c r="Q404" s="84">
        <f>P404 / Y791*100</f>
        <v>0.33927093163237487</v>
      </c>
      <c r="R404" s="81">
        <f>IF(Q404&lt;0,Q404,0)</f>
        <v>0</v>
      </c>
      <c r="S404" s="152">
        <f>IF(Q404&gt;0,Q404,0)</f>
        <v>0.33927093163237487</v>
      </c>
      <c r="T404" s="33">
        <f>IF(EXACT(D404,UPPER(D404)),1,0.01)/V404</f>
        <v>0.01</v>
      </c>
      <c r="U404" s="43">
        <v>0</v>
      </c>
      <c r="V404" s="43">
        <v>1</v>
      </c>
      <c r="W404" s="143">
        <f>IF(AND(Q404&lt;0,O404&gt;0),O404,0)</f>
        <v>0</v>
      </c>
      <c r="X404" s="143">
        <f>IF(AND(Q404&gt;0,O404&gt;0),O404,0)</f>
        <v>2.4019181000522113E-4</v>
      </c>
      <c r="Y404" s="194"/>
      <c r="Z404" s="176">
        <f>_xll.BDH(C404,$Z$7,$D$1,$D$1)</f>
        <v>25.5</v>
      </c>
      <c r="AA404" s="174">
        <f>IF(OR(F404="#N/A N/A",Z404="#N/A N/A"),0,  F404 - Z404)</f>
        <v>0.75</v>
      </c>
      <c r="AB404" s="162">
        <f>IF(OR(Z404=0,Z404="#N/A N/A"),0,AA404 / Z404*100)</f>
        <v>2.9411764705882351</v>
      </c>
      <c r="AC404" s="161">
        <v>1800000</v>
      </c>
      <c r="AD404" s="163">
        <f>IF(D404 = C791,1,_xll.BDP(K404,$AD$7)*L404)</f>
        <v>0.89166000000000001</v>
      </c>
      <c r="AE404" s="186">
        <f>AA404*AC404*T404/AD404 / AF791</f>
        <v>8.8983066853564702E-5</v>
      </c>
      <c r="AF404" s="197"/>
      <c r="AG404" s="188"/>
      <c r="AH404" s="170"/>
    </row>
    <row r="405" spans="2:34" s="43" customFormat="1" x14ac:dyDescent="0.2">
      <c r="B405" s="48">
        <v>6019</v>
      </c>
      <c r="C405" s="140" t="s">
        <v>134</v>
      </c>
      <c r="D405" s="43" t="str">
        <f>_xll.BDP(C405,$D$7)</f>
        <v>GBp</v>
      </c>
      <c r="E405" s="43" t="s">
        <v>503</v>
      </c>
      <c r="F405" s="66">
        <f>_xll.BDP(C405,$F$7)</f>
        <v>1759</v>
      </c>
      <c r="G405" s="66">
        <f>_xll.BDP(C405,$G$7)</f>
        <v>1711.4</v>
      </c>
      <c r="H405" s="67">
        <f>IF(OR(G405="#N/A N/A",F405="#N/A N/A"),0,  G405 - F405)</f>
        <v>-47.599999999999909</v>
      </c>
      <c r="I405" s="75">
        <f>IF(OR(F405=0,F405="#N/A N/A"),0,H405 / F405*100)</f>
        <v>-2.7060830017055095</v>
      </c>
      <c r="J405" s="25">
        <v>-185000</v>
      </c>
      <c r="K405" s="48" t="str">
        <f>CONCATENATE(C791,D405, " Curncy")</f>
        <v>EURGBp Curncy</v>
      </c>
      <c r="L405" s="48">
        <f>IF(D405 = C791,1,_xll.BDP(K405,$L$7))</f>
        <v>1</v>
      </c>
      <c r="M405" s="68">
        <f>IF(D405 = C791,1,_xll.BDP(K405,$M$7)*L405)</f>
        <v>0.89085999999999999</v>
      </c>
      <c r="N405" s="69">
        <f>H405*J405*T405/M405</f>
        <v>98848.303886132329</v>
      </c>
      <c r="O405" s="78">
        <f>N405 / Y791</f>
        <v>5.8753585525165935E-4</v>
      </c>
      <c r="P405" s="69">
        <f>G405*J405*T405/M405</f>
        <v>-3553970.3208135958</v>
      </c>
      <c r="Q405" s="84">
        <f>P405 / Y791*100</f>
        <v>-2.112413577053974</v>
      </c>
      <c r="R405" s="81">
        <f>IF(Q405&lt;0,Q405,0)</f>
        <v>-2.112413577053974</v>
      </c>
      <c r="S405" s="152">
        <f>IF(Q405&gt;0,Q405,0)</f>
        <v>0</v>
      </c>
      <c r="T405" s="33">
        <f>IF(EXACT(D405,UPPER(D405)),1,0.01)/V405</f>
        <v>0.01</v>
      </c>
      <c r="U405" s="43">
        <v>0</v>
      </c>
      <c r="V405" s="43">
        <v>1</v>
      </c>
      <c r="W405" s="143">
        <f>IF(AND(Q405&lt;0,O405&gt;0),O405,0)</f>
        <v>5.8753585525165935E-4</v>
      </c>
      <c r="X405" s="143">
        <f>IF(AND(Q405&gt;0,O405&gt;0),O405,0)</f>
        <v>0</v>
      </c>
      <c r="Y405" s="194"/>
      <c r="Z405" s="176">
        <f>_xll.BDH(C405,$Z$7,$D$1,$D$1)</f>
        <v>1760.2</v>
      </c>
      <c r="AA405" s="174">
        <f>IF(OR(F405="#N/A N/A",Z405="#N/A N/A"),0,  F405 - Z405)</f>
        <v>-1.2000000000000455</v>
      </c>
      <c r="AB405" s="162">
        <f>IF(OR(Z405=0,Z405="#N/A N/A"),0,AA405 / Z405*100)</f>
        <v>-6.8174071128283456E-2</v>
      </c>
      <c r="AC405" s="161">
        <v>-185000</v>
      </c>
      <c r="AD405" s="163">
        <f>IF(D405 = C791,1,_xll.BDP(K405,$AD$7)*L405)</f>
        <v>0.89166000000000001</v>
      </c>
      <c r="AE405" s="186">
        <f>AA405*AC405*T405/AD405 / AF791</f>
        <v>1.4632770993697864E-5</v>
      </c>
      <c r="AF405" s="197"/>
      <c r="AG405" s="188"/>
      <c r="AH405" s="170"/>
    </row>
    <row r="406" spans="2:34" s="43" customFormat="1" x14ac:dyDescent="0.2">
      <c r="B406" s="48">
        <v>6408</v>
      </c>
      <c r="C406" s="140" t="s">
        <v>133</v>
      </c>
      <c r="D406" s="43" t="str">
        <f>_xll.BDP(C406,$D$7)</f>
        <v>GBp</v>
      </c>
      <c r="E406" s="43" t="s">
        <v>504</v>
      </c>
      <c r="F406" s="66">
        <f>_xll.BDP(C406,$F$7)</f>
        <v>876.2</v>
      </c>
      <c r="G406" s="66">
        <f>_xll.BDP(C406,$G$7)</f>
        <v>869</v>
      </c>
      <c r="H406" s="67">
        <f>IF(OR(G406="#N/A N/A",F406="#N/A N/A"),0,  G406 - F406)</f>
        <v>-7.2000000000000455</v>
      </c>
      <c r="I406" s="75">
        <f>IF(OR(F406=0,F406="#N/A N/A"),0,H406 / F406*100)</f>
        <v>-0.82173019858480312</v>
      </c>
      <c r="J406" s="25">
        <v>-34000</v>
      </c>
      <c r="K406" s="48" t="str">
        <f>CONCATENATE(C791,D406, " Curncy")</f>
        <v>EURGBp Curncy</v>
      </c>
      <c r="L406" s="48">
        <f>IF(D406 = C791,1,_xll.BDP(K406,$L$7))</f>
        <v>1</v>
      </c>
      <c r="M406" s="68">
        <f>IF(D406 = C791,1,_xll.BDP(K406,$M$7)*L406)</f>
        <v>0.89085999999999999</v>
      </c>
      <c r="N406" s="69">
        <f>H406*J406*T406/M406</f>
        <v>2747.9065172979094</v>
      </c>
      <c r="O406" s="78">
        <f>N406 / Y791</f>
        <v>1.6333043080355141E-5</v>
      </c>
      <c r="P406" s="69">
        <f>G406*J406*T406/M406</f>
        <v>-331657.05049053725</v>
      </c>
      <c r="Q406" s="84">
        <f>P406 / Y791*100</f>
        <v>-0.1971307560670629</v>
      </c>
      <c r="R406" s="81">
        <f>IF(Q406&lt;0,Q406,0)</f>
        <v>-0.1971307560670629</v>
      </c>
      <c r="S406" s="152">
        <f>IF(Q406&gt;0,Q406,0)</f>
        <v>0</v>
      </c>
      <c r="T406" s="33">
        <f>IF(EXACT(D406,UPPER(D406)),1,0.01)/V406</f>
        <v>0.01</v>
      </c>
      <c r="U406" s="43">
        <v>0</v>
      </c>
      <c r="V406" s="43">
        <v>1</v>
      </c>
      <c r="W406" s="143">
        <f>IF(AND(Q406&lt;0,O406&gt;0),O406,0)</f>
        <v>1.6333043080355141E-5</v>
      </c>
      <c r="X406" s="143">
        <f>IF(AND(Q406&gt;0,O406&gt;0),O406,0)</f>
        <v>0</v>
      </c>
      <c r="Y406" s="194"/>
      <c r="Z406" s="176">
        <f>_xll.BDH(C406,$Z$7,$D$1,$D$1)</f>
        <v>884.2</v>
      </c>
      <c r="AA406" s="174">
        <f>IF(OR(F406="#N/A N/A",Z406="#N/A N/A"),0,  F406 - Z406)</f>
        <v>-8</v>
      </c>
      <c r="AB406" s="162">
        <f>IF(OR(Z406=0,Z406="#N/A N/A"),0,AA406 / Z406*100)</f>
        <v>-0.90477267586518884</v>
      </c>
      <c r="AC406" s="161">
        <v>-34000</v>
      </c>
      <c r="AD406" s="163">
        <f>IF(D406 = C791,1,_xll.BDP(K406,$AD$7)*L406)</f>
        <v>0.89166000000000001</v>
      </c>
      <c r="AE406" s="186">
        <f>AA406*AC406*T406/AD406 / AF791</f>
        <v>1.7928440136421926E-5</v>
      </c>
      <c r="AF406" s="197"/>
      <c r="AG406" s="188"/>
      <c r="AH406" s="170"/>
    </row>
    <row r="407" spans="2:34" s="43" customFormat="1" x14ac:dyDescent="0.2">
      <c r="B407" s="48">
        <v>10264</v>
      </c>
      <c r="C407" s="140" t="s">
        <v>132</v>
      </c>
      <c r="D407" s="43" t="str">
        <f>_xll.BDP(C407,$D$7)</f>
        <v>GBp</v>
      </c>
      <c r="E407" s="43" t="s">
        <v>505</v>
      </c>
      <c r="F407" s="66">
        <f>_xll.BDP(C407,$F$7)</f>
        <v>403.4</v>
      </c>
      <c r="G407" s="66">
        <f>_xll.BDP(C407,$G$7)</f>
        <v>401.8</v>
      </c>
      <c r="H407" s="67">
        <f>IF(OR(G407="#N/A N/A",F407="#N/A N/A"),0,  G407 - F407)</f>
        <v>-1.5999999999999659</v>
      </c>
      <c r="I407" s="75">
        <f>IF(OR(F407=0,F407="#N/A N/A"),0,H407 / F407*100)</f>
        <v>-0.39662865642041795</v>
      </c>
      <c r="J407" s="25">
        <v>-1032000</v>
      </c>
      <c r="K407" s="48" t="str">
        <f>CONCATENATE(C791,D407, " Curncy")</f>
        <v>EURGBp Curncy</v>
      </c>
      <c r="L407" s="48">
        <f>IF(D407 = C791,1,_xll.BDP(K407,$L$7))</f>
        <v>1</v>
      </c>
      <c r="M407" s="68">
        <f>IF(D407 = C791,1,_xll.BDP(K407,$M$7)*L407)</f>
        <v>0.89085999999999999</v>
      </c>
      <c r="N407" s="69">
        <f>H407*J407*T407/M407</f>
        <v>18534.898861773621</v>
      </c>
      <c r="O407" s="78">
        <f>N407 / Y791</f>
        <v>1.1016797685572575E-4</v>
      </c>
      <c r="P407" s="69">
        <f>G407*J407*T407/M407</f>
        <v>-4654576.476663</v>
      </c>
      <c r="Q407" s="84">
        <f>P407 / Y791*100</f>
        <v>-2.766593318789472</v>
      </c>
      <c r="R407" s="81">
        <f>IF(Q407&lt;0,Q407,0)</f>
        <v>-2.766593318789472</v>
      </c>
      <c r="S407" s="152">
        <f>IF(Q407&gt;0,Q407,0)</f>
        <v>0</v>
      </c>
      <c r="T407" s="33">
        <f>IF(EXACT(D407,UPPER(D407)),1,0.01)/V407</f>
        <v>0.01</v>
      </c>
      <c r="U407" s="43">
        <v>0</v>
      </c>
      <c r="V407" s="43">
        <v>1</v>
      </c>
      <c r="W407" s="143">
        <f>IF(AND(Q407&lt;0,O407&gt;0),O407,0)</f>
        <v>1.1016797685572575E-4</v>
      </c>
      <c r="X407" s="143">
        <f>IF(AND(Q407&gt;0,O407&gt;0),O407,0)</f>
        <v>0</v>
      </c>
      <c r="Y407" s="194"/>
      <c r="Z407" s="176">
        <f>_xll.BDH(C407,$Z$7,$D$1,$D$1)</f>
        <v>401.2</v>
      </c>
      <c r="AA407" s="174">
        <f>IF(OR(F407="#N/A N/A",Z407="#N/A N/A"),0,  F407 - Z407)</f>
        <v>2.1999999999999886</v>
      </c>
      <c r="AB407" s="162">
        <f>IF(OR(Z407=0,Z407="#N/A N/A"),0,AA407 / Z407*100)</f>
        <v>0.54835493519441392</v>
      </c>
      <c r="AC407" s="161">
        <v>-1032000</v>
      </c>
      <c r="AD407" s="163">
        <f>IF(D407 = C791,1,_xll.BDP(K407,$AD$7)*L407)</f>
        <v>0.89166000000000001</v>
      </c>
      <c r="AE407" s="186">
        <f>AA407*AC407*T407/AD407 / AF791</f>
        <v>-1.4964974443283874E-4</v>
      </c>
      <c r="AF407" s="197"/>
      <c r="AG407" s="188"/>
      <c r="AH407" s="170"/>
    </row>
    <row r="408" spans="2:34" s="43" customFormat="1" ht="12" customHeight="1" x14ac:dyDescent="0.2">
      <c r="B408" s="48">
        <v>8447</v>
      </c>
      <c r="C408" s="140" t="s">
        <v>1186</v>
      </c>
      <c r="D408" s="43" t="str">
        <f>_xll.BDP(C408,$D$7)</f>
        <v>GBp</v>
      </c>
      <c r="E408" s="43" t="s">
        <v>1311</v>
      </c>
      <c r="F408" s="66">
        <f>_xll.BDP(C408,$F$7)</f>
        <v>1944.5</v>
      </c>
      <c r="G408" s="66">
        <f>_xll.BDP(C408,$G$7)</f>
        <v>1945</v>
      </c>
      <c r="H408" s="67">
        <f>IF(OR(G408="#N/A N/A",F408="#N/A N/A"),0,  G408 - F408)</f>
        <v>0.5</v>
      </c>
      <c r="I408" s="75">
        <f>IF(OR(F408=0,F408="#N/A N/A"),0,H408 / F408*100)</f>
        <v>2.5713551041398816E-2</v>
      </c>
      <c r="J408" s="25">
        <v>0</v>
      </c>
      <c r="K408" s="48" t="str">
        <f>CONCATENATE(C791,D408, " Curncy")</f>
        <v>EURGBp Curncy</v>
      </c>
      <c r="L408" s="48">
        <f>IF(D408 = C791,1,_xll.BDP(K408,$L$7))</f>
        <v>1</v>
      </c>
      <c r="M408" s="68">
        <f>IF(D408 = C791,1,_xll.BDP(K408,$M$7)*L408)</f>
        <v>0.89085999999999999</v>
      </c>
      <c r="N408" s="69">
        <f>H408*J408*T408/M408</f>
        <v>0</v>
      </c>
      <c r="O408" s="78">
        <f>N408 / Y791</f>
        <v>0</v>
      </c>
      <c r="P408" s="69">
        <f>G408*J408*T408/M408</f>
        <v>0</v>
      </c>
      <c r="Q408" s="84">
        <f>P408 / Y791*100</f>
        <v>0</v>
      </c>
      <c r="R408" s="81">
        <f>IF(Q408&lt;0,Q408,0)</f>
        <v>0</v>
      </c>
      <c r="S408" s="152">
        <f>IF(Q408&gt;0,Q408,0)</f>
        <v>0</v>
      </c>
      <c r="T408" s="33">
        <f>IF(EXACT(D408,UPPER(D408)),1,0.01)/V408</f>
        <v>0.01</v>
      </c>
      <c r="U408" s="43">
        <v>0</v>
      </c>
      <c r="V408" s="43">
        <v>1</v>
      </c>
      <c r="W408" s="143">
        <f>IF(AND(Q408&lt;0,O408&gt;0),O408,0)</f>
        <v>0</v>
      </c>
      <c r="X408" s="143">
        <f>IF(AND(Q408&gt;0,O408&gt;0),O408,0)</f>
        <v>0</v>
      </c>
      <c r="Y408" s="194"/>
      <c r="Z408" s="176">
        <f>_xll.BDH(C408,$Z$7,$D$1,$D$1)</f>
        <v>1917.5</v>
      </c>
      <c r="AA408" s="174">
        <f>IF(OR(F408="#N/A N/A",Z408="#N/A N/A"),0,  F408 - Z408)</f>
        <v>27</v>
      </c>
      <c r="AB408" s="162">
        <f>IF(OR(Z408=0,Z408="#N/A N/A"),0,AA408 / Z408*100)</f>
        <v>1.4080834419817472</v>
      </c>
      <c r="AC408" s="161">
        <v>0</v>
      </c>
      <c r="AD408" s="163">
        <f>IF(D408 = C791,1,_xll.BDP(K408,$AD$7)*L408)</f>
        <v>0.89166000000000001</v>
      </c>
      <c r="AE408" s="186">
        <f>AA408*AC408*T408/AD408 / AF791</f>
        <v>0</v>
      </c>
      <c r="AF408" s="197"/>
      <c r="AG408" s="188"/>
      <c r="AH408" s="170"/>
    </row>
    <row r="409" spans="2:34" s="43" customFormat="1" ht="12" customHeight="1" x14ac:dyDescent="0.2">
      <c r="B409" s="48">
        <v>7274</v>
      </c>
      <c r="C409" s="140" t="s">
        <v>1187</v>
      </c>
      <c r="D409" s="43" t="str">
        <f>_xll.BDP(C409,$D$7)</f>
        <v>GBp</v>
      </c>
      <c r="E409" s="43" t="s">
        <v>1312</v>
      </c>
      <c r="F409" s="66">
        <f>_xll.BDP(C409,$F$7)</f>
        <v>2602</v>
      </c>
      <c r="G409" s="66">
        <f>_xll.BDP(C409,$G$7)</f>
        <v>2610</v>
      </c>
      <c r="H409" s="67">
        <f>IF(OR(G409="#N/A N/A",F409="#N/A N/A"),0,  G409 - F409)</f>
        <v>8</v>
      </c>
      <c r="I409" s="75">
        <f>IF(OR(F409=0,F409="#N/A N/A"),0,H409 / F409*100)</f>
        <v>0.30745580322828592</v>
      </c>
      <c r="J409" s="25">
        <v>0</v>
      </c>
      <c r="K409" s="48" t="str">
        <f>CONCATENATE(C791,D409, " Curncy")</f>
        <v>EURGBp Curncy</v>
      </c>
      <c r="L409" s="48">
        <f>IF(D409 = C791,1,_xll.BDP(K409,$L$7))</f>
        <v>1</v>
      </c>
      <c r="M409" s="68">
        <f>IF(D409 = C791,1,_xll.BDP(K409,$M$7)*L409)</f>
        <v>0.89085999999999999</v>
      </c>
      <c r="N409" s="69">
        <f>H409*J409*T409/M409</f>
        <v>0</v>
      </c>
      <c r="O409" s="78">
        <f>N409 / Y791</f>
        <v>0</v>
      </c>
      <c r="P409" s="69">
        <f>G409*J409*T409/M409</f>
        <v>0</v>
      </c>
      <c r="Q409" s="84">
        <f>P409 / Y791*100</f>
        <v>0</v>
      </c>
      <c r="R409" s="81">
        <f>IF(Q409&lt;0,Q409,0)</f>
        <v>0</v>
      </c>
      <c r="S409" s="152">
        <f>IF(Q409&gt;0,Q409,0)</f>
        <v>0</v>
      </c>
      <c r="T409" s="33">
        <f>IF(EXACT(D409,UPPER(D409)),1,0.01)/V409</f>
        <v>0.01</v>
      </c>
      <c r="U409" s="43">
        <v>0</v>
      </c>
      <c r="V409" s="43">
        <v>1</v>
      </c>
      <c r="W409" s="143">
        <f>IF(AND(Q409&lt;0,O409&gt;0),O409,0)</f>
        <v>0</v>
      </c>
      <c r="X409" s="143">
        <f>IF(AND(Q409&gt;0,O409&gt;0),O409,0)</f>
        <v>0</v>
      </c>
      <c r="Y409" s="194"/>
      <c r="Z409" s="176">
        <f>_xll.BDH(C409,$Z$7,$D$1,$D$1)</f>
        <v>2590</v>
      </c>
      <c r="AA409" s="174">
        <f>IF(OR(F409="#N/A N/A",Z409="#N/A N/A"),0,  F409 - Z409)</f>
        <v>12</v>
      </c>
      <c r="AB409" s="162">
        <f>IF(OR(Z409=0,Z409="#N/A N/A"),0,AA409 / Z409*100)</f>
        <v>0.46332046332046328</v>
      </c>
      <c r="AC409" s="161">
        <v>0</v>
      </c>
      <c r="AD409" s="163">
        <f>IF(D409 = C791,1,_xll.BDP(K409,$AD$7)*L409)</f>
        <v>0.89166000000000001</v>
      </c>
      <c r="AE409" s="186">
        <f>AA409*AC409*T409/AD409 / AF791</f>
        <v>0</v>
      </c>
      <c r="AF409" s="197"/>
      <c r="AG409" s="188"/>
      <c r="AH409" s="170"/>
    </row>
    <row r="410" spans="2:34" s="43" customFormat="1" ht="12" customHeight="1" x14ac:dyDescent="0.2">
      <c r="B410" s="48">
        <v>6034</v>
      </c>
      <c r="C410" s="140" t="s">
        <v>1188</v>
      </c>
      <c r="D410" s="43" t="str">
        <f>_xll.BDP(C410,$D$7)</f>
        <v>GBp</v>
      </c>
      <c r="E410" s="43" t="s">
        <v>1313</v>
      </c>
      <c r="F410" s="66">
        <f>_xll.BDP(C410,$F$7)</f>
        <v>4815</v>
      </c>
      <c r="G410" s="66">
        <f>_xll.BDP(C410,$G$7)</f>
        <v>4803.5</v>
      </c>
      <c r="H410" s="67">
        <f>IF(OR(G410="#N/A N/A",F410="#N/A N/A"),0,  G410 - F410)</f>
        <v>-11.5</v>
      </c>
      <c r="I410" s="75">
        <f>IF(OR(F410=0,F410="#N/A N/A"),0,H410 / F410*100)</f>
        <v>-0.23883696780893043</v>
      </c>
      <c r="J410" s="25">
        <v>0</v>
      </c>
      <c r="K410" s="48" t="str">
        <f>CONCATENATE(C791,D410, " Curncy")</f>
        <v>EURGBp Curncy</v>
      </c>
      <c r="L410" s="48">
        <f>IF(D410 = C791,1,_xll.BDP(K410,$L$7))</f>
        <v>1</v>
      </c>
      <c r="M410" s="68">
        <f>IF(D410 = C791,1,_xll.BDP(K410,$M$7)*L410)</f>
        <v>0.89085999999999999</v>
      </c>
      <c r="N410" s="69">
        <f>H410*J410*T410/M410</f>
        <v>0</v>
      </c>
      <c r="O410" s="78">
        <f>N410 / Y791</f>
        <v>0</v>
      </c>
      <c r="P410" s="69">
        <f>G410*J410*T410/M410</f>
        <v>0</v>
      </c>
      <c r="Q410" s="84">
        <f>P410 / Y791*100</f>
        <v>0</v>
      </c>
      <c r="R410" s="81">
        <f>IF(Q410&lt;0,Q410,0)</f>
        <v>0</v>
      </c>
      <c r="S410" s="152">
        <f>IF(Q410&gt;0,Q410,0)</f>
        <v>0</v>
      </c>
      <c r="T410" s="33">
        <f>IF(EXACT(D410,UPPER(D410)),1,0.01)/V410</f>
        <v>0.01</v>
      </c>
      <c r="U410" s="43">
        <v>0</v>
      </c>
      <c r="V410" s="43">
        <v>1</v>
      </c>
      <c r="W410" s="143">
        <f>IF(AND(Q410&lt;0,O410&gt;0),O410,0)</f>
        <v>0</v>
      </c>
      <c r="X410" s="143">
        <f>IF(AND(Q410&gt;0,O410&gt;0),O410,0)</f>
        <v>0</v>
      </c>
      <c r="Y410" s="194"/>
      <c r="Z410" s="176">
        <f>_xll.BDH(C410,$Z$7,$D$1,$D$1)</f>
        <v>4795.5</v>
      </c>
      <c r="AA410" s="174">
        <f>IF(OR(F410="#N/A N/A",Z410="#N/A N/A"),0,  F410 - Z410)</f>
        <v>19.5</v>
      </c>
      <c r="AB410" s="162">
        <f>IF(OR(Z410=0,Z410="#N/A N/A"),0,AA410 / Z410*100)</f>
        <v>0.4066312167657179</v>
      </c>
      <c r="AC410" s="161">
        <v>0</v>
      </c>
      <c r="AD410" s="163">
        <f>IF(D410 = C791,1,_xll.BDP(K410,$AD$7)*L410)</f>
        <v>0.89166000000000001</v>
      </c>
      <c r="AE410" s="186">
        <f>AA410*AC410*T410/AD410 / AF791</f>
        <v>0</v>
      </c>
      <c r="AF410" s="197"/>
      <c r="AG410" s="188"/>
      <c r="AH410" s="170"/>
    </row>
    <row r="411" spans="2:34" s="43" customFormat="1" x14ac:dyDescent="0.2">
      <c r="B411" s="48">
        <v>22425</v>
      </c>
      <c r="C411" s="140" t="s">
        <v>131</v>
      </c>
      <c r="D411" s="43" t="str">
        <f>_xll.BDP(C411,$D$7)</f>
        <v>GBp</v>
      </c>
      <c r="E411" s="43" t="s">
        <v>506</v>
      </c>
      <c r="F411" s="66">
        <f>_xll.BDP(C411,$F$7)</f>
        <v>387.5</v>
      </c>
      <c r="G411" s="66">
        <f>_xll.BDP(C411,$G$7)</f>
        <v>395.5</v>
      </c>
      <c r="H411" s="67">
        <f>IF(OR(G411="#N/A N/A",F411="#N/A N/A"),0,  G411 - F411)</f>
        <v>8</v>
      </c>
      <c r="I411" s="75">
        <f>IF(OR(F411=0,F411="#N/A N/A"),0,H411 / F411*100)</f>
        <v>2.064516129032258</v>
      </c>
      <c r="J411" s="25">
        <v>-1197000</v>
      </c>
      <c r="K411" s="48" t="str">
        <f>CONCATENATE(C791,D411, " Curncy")</f>
        <v>EURGBp Curncy</v>
      </c>
      <c r="L411" s="48">
        <f>IF(D411 = C791,1,_xll.BDP(K411,$L$7))</f>
        <v>1</v>
      </c>
      <c r="M411" s="68">
        <f>IF(D411 = C791,1,_xll.BDP(K411,$M$7)*L411)</f>
        <v>0.89085999999999999</v>
      </c>
      <c r="N411" s="69">
        <f>H411*J411*T411/M411</f>
        <v>-107491.63729429989</v>
      </c>
      <c r="O411" s="78">
        <f>N411 / Y791</f>
        <v>-6.389102146138882E-4</v>
      </c>
      <c r="P411" s="69">
        <f>G411*J411*T411/M411</f>
        <v>-5314117.8187369509</v>
      </c>
      <c r="Q411" s="84">
        <f>P411 / Y791*100</f>
        <v>-3.1586123734974105</v>
      </c>
      <c r="R411" s="81">
        <f>IF(Q411&lt;0,Q411,0)</f>
        <v>-3.1586123734974105</v>
      </c>
      <c r="S411" s="152">
        <f>IF(Q411&gt;0,Q411,0)</f>
        <v>0</v>
      </c>
      <c r="T411" s="33">
        <f>IF(EXACT(D411,UPPER(D411)),1,0.01)/V411</f>
        <v>0.01</v>
      </c>
      <c r="U411" s="43">
        <v>0</v>
      </c>
      <c r="V411" s="43">
        <v>1</v>
      </c>
      <c r="W411" s="143">
        <f>IF(AND(Q411&lt;0,O411&gt;0),O411,0)</f>
        <v>0</v>
      </c>
      <c r="X411" s="143">
        <f>IF(AND(Q411&gt;0,O411&gt;0),O411,0)</f>
        <v>0</v>
      </c>
      <c r="Y411" s="194"/>
      <c r="Z411" s="176">
        <f>_xll.BDH(C411,$Z$7,$D$1,$D$1)</f>
        <v>380</v>
      </c>
      <c r="AA411" s="174">
        <f>IF(OR(F411="#N/A N/A",Z411="#N/A N/A"),0,  F411 - Z411)</f>
        <v>7.5</v>
      </c>
      <c r="AB411" s="162">
        <f>IF(OR(Z411=0,Z411="#N/A N/A"),0,AA411 / Z411*100)</f>
        <v>1.9736842105263157</v>
      </c>
      <c r="AC411" s="161">
        <v>-1197000</v>
      </c>
      <c r="AD411" s="163">
        <f>IF(D411 = C791,1,_xll.BDP(K411,$AD$7)*L411)</f>
        <v>0.89166000000000001</v>
      </c>
      <c r="AE411" s="186">
        <f>AA411*AC411*T411/AD411 / AF791</f>
        <v>-5.9173739457620543E-4</v>
      </c>
      <c r="AF411" s="197"/>
      <c r="AG411" s="188"/>
      <c r="AH411" s="170"/>
    </row>
    <row r="412" spans="2:34" s="43" customFormat="1" ht="12" customHeight="1" x14ac:dyDescent="0.2">
      <c r="B412" s="48">
        <v>5985</v>
      </c>
      <c r="C412" s="140" t="s">
        <v>1189</v>
      </c>
      <c r="D412" s="43" t="str">
        <f>_xll.BDP(C412,$D$7)</f>
        <v>GBp</v>
      </c>
      <c r="E412" s="43" t="s">
        <v>1314</v>
      </c>
      <c r="F412" s="66">
        <f>_xll.BDP(C412,$F$7)</f>
        <v>508.6</v>
      </c>
      <c r="G412" s="66">
        <f>_xll.BDP(C412,$G$7)</f>
        <v>514</v>
      </c>
      <c r="H412" s="67">
        <f>IF(OR(G412="#N/A N/A",F412="#N/A N/A"),0,  G412 - F412)</f>
        <v>5.3999999999999773</v>
      </c>
      <c r="I412" s="75">
        <f>IF(OR(F412=0,F412="#N/A N/A"),0,H412 / F412*100)</f>
        <v>1.0617381046008605</v>
      </c>
      <c r="J412" s="25">
        <v>0</v>
      </c>
      <c r="K412" s="48" t="str">
        <f>CONCATENATE(C791,D412, " Curncy")</f>
        <v>EURGBp Curncy</v>
      </c>
      <c r="L412" s="48">
        <f>IF(D412 = C791,1,_xll.BDP(K412,$L$7))</f>
        <v>1</v>
      </c>
      <c r="M412" s="68">
        <f>IF(D412 = C791,1,_xll.BDP(K412,$M$7)*L412)</f>
        <v>0.89085999999999999</v>
      </c>
      <c r="N412" s="69">
        <f>H412*J412*T412/M412</f>
        <v>0</v>
      </c>
      <c r="O412" s="78">
        <f>N412 / Y791</f>
        <v>0</v>
      </c>
      <c r="P412" s="69">
        <f>G412*J412*T412/M412</f>
        <v>0</v>
      </c>
      <c r="Q412" s="84">
        <f>P412 / Y791*100</f>
        <v>0</v>
      </c>
      <c r="R412" s="81">
        <f>IF(Q412&lt;0,Q412,0)</f>
        <v>0</v>
      </c>
      <c r="S412" s="152">
        <f>IF(Q412&gt;0,Q412,0)</f>
        <v>0</v>
      </c>
      <c r="T412" s="33">
        <f>IF(EXACT(D412,UPPER(D412)),1,0.01)/V412</f>
        <v>0.01</v>
      </c>
      <c r="U412" s="43">
        <v>0</v>
      </c>
      <c r="V412" s="43">
        <v>1</v>
      </c>
      <c r="W412" s="143">
        <f>IF(AND(Q412&lt;0,O412&gt;0),O412,0)</f>
        <v>0</v>
      </c>
      <c r="X412" s="143">
        <f>IF(AND(Q412&gt;0,O412&gt;0),O412,0)</f>
        <v>0</v>
      </c>
      <c r="Y412" s="194"/>
      <c r="Z412" s="176">
        <f>_xll.BDH(C412,$Z$7,$D$1,$D$1)</f>
        <v>500.8</v>
      </c>
      <c r="AA412" s="174">
        <f>IF(OR(F412="#N/A N/A",Z412="#N/A N/A"),0,  F412 - Z412)</f>
        <v>7.8000000000000114</v>
      </c>
      <c r="AB412" s="162">
        <f>IF(OR(Z412=0,Z412="#N/A N/A"),0,AA412 / Z412*100)</f>
        <v>1.5575079872204496</v>
      </c>
      <c r="AC412" s="161">
        <v>0</v>
      </c>
      <c r="AD412" s="163">
        <f>IF(D412 = C791,1,_xll.BDP(K412,$AD$7)*L412)</f>
        <v>0.89166000000000001</v>
      </c>
      <c r="AE412" s="186">
        <f>AA412*AC412*T412/AD412 / AF791</f>
        <v>0</v>
      </c>
      <c r="AF412" s="197"/>
      <c r="AG412" s="188"/>
      <c r="AH412" s="170"/>
    </row>
    <row r="413" spans="2:34" s="43" customFormat="1" x14ac:dyDescent="0.2">
      <c r="B413" s="48">
        <v>6286</v>
      </c>
      <c r="C413" s="140" t="s">
        <v>130</v>
      </c>
      <c r="D413" s="43" t="str">
        <f>_xll.BDP(C413,$D$7)</f>
        <v>GBp</v>
      </c>
      <c r="E413" s="43" t="s">
        <v>507</v>
      </c>
      <c r="F413" s="66">
        <f>_xll.BDP(C413,$F$7)</f>
        <v>585.4</v>
      </c>
      <c r="G413" s="66">
        <f>_xll.BDP(C413,$G$7)</f>
        <v>589</v>
      </c>
      <c r="H413" s="67">
        <f>IF(OR(G413="#N/A N/A",F413="#N/A N/A"),0,  G413 - F413)</f>
        <v>3.6000000000000227</v>
      </c>
      <c r="I413" s="75">
        <f>IF(OR(F413=0,F413="#N/A N/A"),0,H413 / F413*100)</f>
        <v>0.61496412709259018</v>
      </c>
      <c r="J413" s="25">
        <v>30759</v>
      </c>
      <c r="K413" s="48" t="str">
        <f>CONCATENATE(C791,D413, " Curncy")</f>
        <v>EURGBp Curncy</v>
      </c>
      <c r="L413" s="48">
        <f>IF(D413 = C791,1,_xll.BDP(K413,$L$7))</f>
        <v>1</v>
      </c>
      <c r="M413" s="68">
        <f>IF(D413 = C791,1,_xll.BDP(K413,$M$7)*L413)</f>
        <v>0.89085999999999999</v>
      </c>
      <c r="N413" s="69">
        <f>H413*J413*T413/M413</f>
        <v>1242.983184787741</v>
      </c>
      <c r="O413" s="78">
        <f>N413 / Y791</f>
        <v>7.3880598839506436E-6</v>
      </c>
      <c r="P413" s="69">
        <f>G413*J413*T413/M413</f>
        <v>203365.85995554857</v>
      </c>
      <c r="Q413" s="84">
        <f>P413 / Y791*100</f>
        <v>0.1208768686568584</v>
      </c>
      <c r="R413" s="81">
        <f>IF(Q413&lt;0,Q413,0)</f>
        <v>0</v>
      </c>
      <c r="S413" s="152">
        <f>IF(Q413&gt;0,Q413,0)</f>
        <v>0.1208768686568584</v>
      </c>
      <c r="T413" s="33">
        <f>IF(EXACT(D413,UPPER(D413)),1,0.01)/V413</f>
        <v>0.01</v>
      </c>
      <c r="U413" s="43">
        <v>0</v>
      </c>
      <c r="V413" s="43">
        <v>1</v>
      </c>
      <c r="W413" s="143">
        <f>IF(AND(Q413&lt;0,O413&gt;0),O413,0)</f>
        <v>0</v>
      </c>
      <c r="X413" s="143">
        <f>IF(AND(Q413&gt;0,O413&gt;0),O413,0)</f>
        <v>7.3880598839506436E-6</v>
      </c>
      <c r="Y413" s="194"/>
      <c r="Z413" s="176">
        <f>_xll.BDH(C413,$Z$7,$D$1,$D$1)</f>
        <v>587</v>
      </c>
      <c r="AA413" s="174">
        <f>IF(OR(F413="#N/A N/A",Z413="#N/A N/A"),0,  F413 - Z413)</f>
        <v>-1.6000000000000227</v>
      </c>
      <c r="AB413" s="162">
        <f>IF(OR(Z413=0,Z413="#N/A N/A"),0,AA413 / Z413*100)</f>
        <v>-0.27257240204429689</v>
      </c>
      <c r="AC413" s="161">
        <v>30759</v>
      </c>
      <c r="AD413" s="163">
        <f>IF(D413 = C791,1,_xll.BDP(K413,$AD$7)*L413)</f>
        <v>0.89166000000000001</v>
      </c>
      <c r="AE413" s="186">
        <f>AA413*AC413*T413/AD413 / AF791</f>
        <v>-3.2438875891541758E-6</v>
      </c>
      <c r="AF413" s="197"/>
      <c r="AG413" s="188"/>
      <c r="AH413" s="170"/>
    </row>
    <row r="414" spans="2:34" s="43" customFormat="1" ht="12" customHeight="1" x14ac:dyDescent="0.2">
      <c r="B414" s="48">
        <v>7458</v>
      </c>
      <c r="C414" s="140" t="s">
        <v>1190</v>
      </c>
      <c r="D414" s="43" t="str">
        <f>_xll.BDP(C414,$D$7)</f>
        <v>GBp</v>
      </c>
      <c r="E414" s="43" t="s">
        <v>1315</v>
      </c>
      <c r="F414" s="66">
        <f>_xll.BDP(C414,$F$7)</f>
        <v>273.2</v>
      </c>
      <c r="G414" s="66">
        <f>_xll.BDP(C414,$G$7)</f>
        <v>274.7</v>
      </c>
      <c r="H414" s="67">
        <f>IF(OR(G414="#N/A N/A",F414="#N/A N/A"),0,  G414 - F414)</f>
        <v>1.5</v>
      </c>
      <c r="I414" s="75">
        <f>IF(OR(F414=0,F414="#N/A N/A"),0,H414 / F414*100)</f>
        <v>0.54904831625183015</v>
      </c>
      <c r="J414" s="25">
        <v>0</v>
      </c>
      <c r="K414" s="48" t="str">
        <f>CONCATENATE(C791,D414, " Curncy")</f>
        <v>EURGBp Curncy</v>
      </c>
      <c r="L414" s="48">
        <f>IF(D414 = C791,1,_xll.BDP(K414,$L$7))</f>
        <v>1</v>
      </c>
      <c r="M414" s="68">
        <f>IF(D414 = C791,1,_xll.BDP(K414,$M$7)*L414)</f>
        <v>0.89085999999999999</v>
      </c>
      <c r="N414" s="69">
        <f>H414*J414*T414/M414</f>
        <v>0</v>
      </c>
      <c r="O414" s="78">
        <f>N414 / Y791</f>
        <v>0</v>
      </c>
      <c r="P414" s="69">
        <f>G414*J414*T414/M414</f>
        <v>0</v>
      </c>
      <c r="Q414" s="84">
        <f>P414 / Y791*100</f>
        <v>0</v>
      </c>
      <c r="R414" s="81">
        <f>IF(Q414&lt;0,Q414,0)</f>
        <v>0</v>
      </c>
      <c r="S414" s="152">
        <f>IF(Q414&gt;0,Q414,0)</f>
        <v>0</v>
      </c>
      <c r="T414" s="33">
        <f>IF(EXACT(D414,UPPER(D414)),1,0.01)/V414</f>
        <v>0.01</v>
      </c>
      <c r="U414" s="43">
        <v>0</v>
      </c>
      <c r="V414" s="43">
        <v>1</v>
      </c>
      <c r="W414" s="143">
        <f>IF(AND(Q414&lt;0,O414&gt;0),O414,0)</f>
        <v>0</v>
      </c>
      <c r="X414" s="143">
        <f>IF(AND(Q414&gt;0,O414&gt;0),O414,0)</f>
        <v>0</v>
      </c>
      <c r="Y414" s="194"/>
      <c r="Z414" s="176">
        <f>_xll.BDH(C414,$Z$7,$D$1,$D$1)</f>
        <v>264.39999999999998</v>
      </c>
      <c r="AA414" s="174">
        <f>IF(OR(F414="#N/A N/A",Z414="#N/A N/A"),0,  F414 - Z414)</f>
        <v>8.8000000000000114</v>
      </c>
      <c r="AB414" s="162">
        <f>IF(OR(Z414=0,Z414="#N/A N/A"),0,AA414 / Z414*100)</f>
        <v>3.3282904689863893</v>
      </c>
      <c r="AC414" s="161">
        <v>0</v>
      </c>
      <c r="AD414" s="163">
        <f>IF(D414 = C791,1,_xll.BDP(K414,$AD$7)*L414)</f>
        <v>0.89166000000000001</v>
      </c>
      <c r="AE414" s="186">
        <f>AA414*AC414*T414/AD414 / AF791</f>
        <v>0</v>
      </c>
      <c r="AF414" s="197"/>
      <c r="AG414" s="188"/>
      <c r="AH414" s="170"/>
    </row>
    <row r="415" spans="2:34" s="43" customFormat="1" x14ac:dyDescent="0.2">
      <c r="B415" s="48">
        <v>2204</v>
      </c>
      <c r="C415" s="140" t="s">
        <v>129</v>
      </c>
      <c r="D415" s="43" t="str">
        <f>_xll.BDP(C415,$D$7)</f>
        <v>GBp</v>
      </c>
      <c r="E415" s="43" t="s">
        <v>508</v>
      </c>
      <c r="F415" s="66">
        <f>_xll.BDP(C415,$F$7)</f>
        <v>210.95</v>
      </c>
      <c r="G415" s="66">
        <f>_xll.BDP(C415,$G$7)</f>
        <v>211</v>
      </c>
      <c r="H415" s="67">
        <f>IF(OR(G415="#N/A N/A",F415="#N/A N/A"),0,  G415 - F415)</f>
        <v>5.0000000000011369E-2</v>
      </c>
      <c r="I415" s="75">
        <f>IF(OR(F415=0,F415="#N/A N/A"),0,H415 / F415*100)</f>
        <v>2.3702299123020323E-2</v>
      </c>
      <c r="J415" s="25">
        <v>2291000</v>
      </c>
      <c r="K415" s="48" t="str">
        <f>CONCATENATE(C791,D415, " Curncy")</f>
        <v>EURGBp Curncy</v>
      </c>
      <c r="L415" s="48">
        <f>IF(D415 = C791,1,_xll.BDP(K415,$L$7))</f>
        <v>1</v>
      </c>
      <c r="M415" s="68">
        <f>IF(D415 = C791,1,_xll.BDP(K415,$M$7)*L415)</f>
        <v>0.89085999999999999</v>
      </c>
      <c r="N415" s="69">
        <f>H415*J415*T415/M415</f>
        <v>1285.8361583192202</v>
      </c>
      <c r="O415" s="78">
        <f>N415 / Y791</f>
        <v>7.6427699544734279E-6</v>
      </c>
      <c r="P415" s="69">
        <f>G415*J415*T415/M415</f>
        <v>5426228.5881058751</v>
      </c>
      <c r="Q415" s="84">
        <f>P415 / Y791*100</f>
        <v>3.2252489207870529</v>
      </c>
      <c r="R415" s="81">
        <f>IF(Q415&lt;0,Q415,0)</f>
        <v>0</v>
      </c>
      <c r="S415" s="152">
        <f>IF(Q415&gt;0,Q415,0)</f>
        <v>3.2252489207870529</v>
      </c>
      <c r="T415" s="33">
        <f>IF(EXACT(D415,UPPER(D415)),1,0.01)/V415</f>
        <v>0.01</v>
      </c>
      <c r="U415" s="43">
        <v>0</v>
      </c>
      <c r="V415" s="43">
        <v>1</v>
      </c>
      <c r="W415" s="143">
        <f>IF(AND(Q415&lt;0,O415&gt;0),O415,0)</f>
        <v>0</v>
      </c>
      <c r="X415" s="143">
        <f>IF(AND(Q415&gt;0,O415&gt;0),O415,0)</f>
        <v>7.6427699544734279E-6</v>
      </c>
      <c r="Y415" s="194"/>
      <c r="Z415" s="176">
        <f>_xll.BDH(C415,$Z$7,$D$1,$D$1)</f>
        <v>211.35</v>
      </c>
      <c r="AA415" s="174">
        <f>IF(OR(F415="#N/A N/A",Z415="#N/A N/A"),0,  F415 - Z415)</f>
        <v>-0.40000000000000568</v>
      </c>
      <c r="AB415" s="162">
        <f>IF(OR(Z415=0,Z415="#N/A N/A"),0,AA415 / Z415*100)</f>
        <v>-0.18925952211970934</v>
      </c>
      <c r="AC415" s="161">
        <v>2291000</v>
      </c>
      <c r="AD415" s="163">
        <f>IF(D415 = C791,1,_xll.BDP(K415,$AD$7)*L415)</f>
        <v>0.89166000000000001</v>
      </c>
      <c r="AE415" s="186">
        <f>AA415*AC415*T415/AD415 / AF791</f>
        <v>-6.0403024047857676E-5</v>
      </c>
      <c r="AF415" s="197"/>
      <c r="AG415" s="188"/>
      <c r="AH415" s="170"/>
    </row>
    <row r="416" spans="2:34" s="43" customFormat="1" x14ac:dyDescent="0.2">
      <c r="B416" s="48">
        <v>6366</v>
      </c>
      <c r="C416" s="140" t="s">
        <v>128</v>
      </c>
      <c r="D416" s="43" t="str">
        <f>_xll.BDP(C416,$D$7)</f>
        <v>GBp</v>
      </c>
      <c r="E416" s="43" t="s">
        <v>509</v>
      </c>
      <c r="F416" s="66">
        <f>_xll.BDP(C416,$F$7)</f>
        <v>3816</v>
      </c>
      <c r="G416" s="66">
        <f>_xll.BDP(C416,$G$7)</f>
        <v>3837</v>
      </c>
      <c r="H416" s="67">
        <f>IF(OR(G416="#N/A N/A",F416="#N/A N/A"),0,  G416 - F416)</f>
        <v>21</v>
      </c>
      <c r="I416" s="75">
        <f>IF(OR(F416=0,F416="#N/A N/A"),0,H416 / F416*100)</f>
        <v>0.55031446540880502</v>
      </c>
      <c r="J416" s="25">
        <v>-100000</v>
      </c>
      <c r="K416" s="48" t="str">
        <f>CONCATENATE(C791,D416, " Curncy")</f>
        <v>EURGBp Curncy</v>
      </c>
      <c r="L416" s="48">
        <f>IF(D416 = C791,1,_xll.BDP(K416,$L$7))</f>
        <v>1</v>
      </c>
      <c r="M416" s="68">
        <f>IF(D416 = C791,1,_xll.BDP(K416,$M$7)*L416)</f>
        <v>0.89085999999999999</v>
      </c>
      <c r="N416" s="69">
        <f>H416*J416*T416/M416</f>
        <v>-23572.727476820153</v>
      </c>
      <c r="O416" s="78">
        <f>N416 / Y791</f>
        <v>-1.4011188916971236E-4</v>
      </c>
      <c r="P416" s="69">
        <f>G416*J416*T416/M416</f>
        <v>-4307074.0632647108</v>
      </c>
      <c r="Q416" s="84">
        <f>P416 / Y791*100</f>
        <v>-2.5600443749723154</v>
      </c>
      <c r="R416" s="81">
        <f>IF(Q416&lt;0,Q416,0)</f>
        <v>-2.5600443749723154</v>
      </c>
      <c r="S416" s="152">
        <f>IF(Q416&gt;0,Q416,0)</f>
        <v>0</v>
      </c>
      <c r="T416" s="33">
        <f>IF(EXACT(D416,UPPER(D416)),1,0.01)/V416</f>
        <v>0.01</v>
      </c>
      <c r="U416" s="43">
        <v>0</v>
      </c>
      <c r="V416" s="43">
        <v>1</v>
      </c>
      <c r="W416" s="143">
        <f>IF(AND(Q416&lt;0,O416&gt;0),O416,0)</f>
        <v>0</v>
      </c>
      <c r="X416" s="143">
        <f>IF(AND(Q416&gt;0,O416&gt;0),O416,0)</f>
        <v>0</v>
      </c>
      <c r="Y416" s="194"/>
      <c r="Z416" s="176">
        <f>_xll.BDH(C416,$Z$7,$D$1,$D$1)</f>
        <v>3806</v>
      </c>
      <c r="AA416" s="174">
        <f>IF(OR(F416="#N/A N/A",Z416="#N/A N/A"),0,  F416 - Z416)</f>
        <v>10</v>
      </c>
      <c r="AB416" s="162">
        <f>IF(OR(Z416=0,Z416="#N/A N/A"),0,AA416 / Z416*100)</f>
        <v>0.26274303730951132</v>
      </c>
      <c r="AC416" s="161">
        <v>-100000</v>
      </c>
      <c r="AD416" s="163">
        <f>IF(D416 = C791,1,_xll.BDP(K416,$AD$7)*L416)</f>
        <v>0.89166000000000001</v>
      </c>
      <c r="AE416" s="186">
        <f>AA416*AC416*T416/AD416 / AF791</f>
        <v>-6.5913382854492376E-5</v>
      </c>
      <c r="AF416" s="197"/>
      <c r="AG416" s="188"/>
      <c r="AH416" s="170"/>
    </row>
    <row r="417" spans="2:34" s="43" customFormat="1" ht="12" customHeight="1" x14ac:dyDescent="0.2">
      <c r="B417" s="48">
        <v>6006</v>
      </c>
      <c r="C417" s="140" t="s">
        <v>1193</v>
      </c>
      <c r="D417" s="43" t="str">
        <f>_xll.BDP(C417,$D$7)</f>
        <v>GBp</v>
      </c>
      <c r="E417" s="43" t="s">
        <v>1318</v>
      </c>
      <c r="F417" s="66">
        <f>_xll.BDP(C417,$F$7)</f>
        <v>1403.8</v>
      </c>
      <c r="G417" s="66">
        <f>_xll.BDP(C417,$G$7)</f>
        <v>1403.6</v>
      </c>
      <c r="H417" s="67">
        <f>IF(OR(G417="#N/A N/A",F417="#N/A N/A"),0,  G417 - F417)</f>
        <v>-0.20000000000004547</v>
      </c>
      <c r="I417" s="75">
        <f>IF(OR(F417=0,F417="#N/A N/A"),0,H417 / F417*100)</f>
        <v>-1.4247043738427516E-2</v>
      </c>
      <c r="J417" s="25">
        <v>0</v>
      </c>
      <c r="K417" s="48" t="str">
        <f>CONCATENATE(C791,D417, " Curncy")</f>
        <v>EURGBp Curncy</v>
      </c>
      <c r="L417" s="48">
        <f>IF(D417 = C791,1,_xll.BDP(K417,$L$7))</f>
        <v>1</v>
      </c>
      <c r="M417" s="68">
        <f>IF(D417 = C791,1,_xll.BDP(K417,$M$7)*L417)</f>
        <v>0.89085999999999999</v>
      </c>
      <c r="N417" s="69">
        <f>H417*J417*T417/M417</f>
        <v>0</v>
      </c>
      <c r="O417" s="78">
        <f>N417 / Y791</f>
        <v>0</v>
      </c>
      <c r="P417" s="69">
        <f>G417*J417*T417/M417</f>
        <v>0</v>
      </c>
      <c r="Q417" s="84">
        <f>P417 / Y791*100</f>
        <v>0</v>
      </c>
      <c r="R417" s="81">
        <f>IF(Q417&lt;0,Q417,0)</f>
        <v>0</v>
      </c>
      <c r="S417" s="152">
        <f>IF(Q417&gt;0,Q417,0)</f>
        <v>0</v>
      </c>
      <c r="T417" s="33">
        <f>IF(EXACT(D417,UPPER(D417)),1,0.01)/V417</f>
        <v>0.01</v>
      </c>
      <c r="U417" s="43">
        <v>0</v>
      </c>
      <c r="V417" s="43">
        <v>1</v>
      </c>
      <c r="W417" s="143">
        <f>IF(AND(Q417&lt;0,O417&gt;0),O417,0)</f>
        <v>0</v>
      </c>
      <c r="X417" s="143">
        <f>IF(AND(Q417&gt;0,O417&gt;0),O417,0)</f>
        <v>0</v>
      </c>
      <c r="Y417" s="194"/>
      <c r="Z417" s="176">
        <f>_xll.BDH(C417,$Z$7,$D$1,$D$1)</f>
        <v>1468</v>
      </c>
      <c r="AA417" s="174">
        <f>IF(OR(F417="#N/A N/A",Z417="#N/A N/A"),0,  F417 - Z417)</f>
        <v>-64.200000000000045</v>
      </c>
      <c r="AB417" s="162">
        <f>IF(OR(Z417=0,Z417="#N/A N/A"),0,AA417 / Z417*100)</f>
        <v>-4.3732970027247982</v>
      </c>
      <c r="AC417" s="161">
        <v>0</v>
      </c>
      <c r="AD417" s="163">
        <f>IF(D417 = C791,1,_xll.BDP(K417,$AD$7)*L417)</f>
        <v>0.89166000000000001</v>
      </c>
      <c r="AE417" s="186">
        <f>AA417*AC417*T417/AD417 / AF791</f>
        <v>0</v>
      </c>
      <c r="AF417" s="197"/>
      <c r="AG417" s="188"/>
      <c r="AH417" s="170"/>
    </row>
    <row r="418" spans="2:34" s="43" customFormat="1" ht="12" customHeight="1" x14ac:dyDescent="0.2">
      <c r="B418" s="48">
        <v>7261</v>
      </c>
      <c r="C418" s="140" t="s">
        <v>546</v>
      </c>
      <c r="D418" s="43" t="str">
        <f>_xll.BDP(C418,$D$7)</f>
        <v>GBp</v>
      </c>
      <c r="E418" s="43" t="s">
        <v>547</v>
      </c>
      <c r="F418" s="66">
        <f>_xll.BDP(C418,$F$7)</f>
        <v>945</v>
      </c>
      <c r="G418" s="66">
        <f>_xll.BDP(C418,$G$7)</f>
        <v>940</v>
      </c>
      <c r="H418" s="67">
        <f>IF(OR(G418="#N/A N/A",F418="#N/A N/A"),0,  G418 - F418)</f>
        <v>-5</v>
      </c>
      <c r="I418" s="75">
        <f>IF(OR(F418=0,F418="#N/A N/A"),0,H418 / F418*100)</f>
        <v>-0.52910052910052907</v>
      </c>
      <c r="J418" s="25">
        <v>0</v>
      </c>
      <c r="K418" s="48" t="str">
        <f>CONCATENATE(C791,D418, " Curncy")</f>
        <v>EURGBp Curncy</v>
      </c>
      <c r="L418" s="48">
        <f>IF(D418 = C791,1,_xll.BDP(K418,$L$7))</f>
        <v>1</v>
      </c>
      <c r="M418" s="68">
        <f>IF(D418 = C791,1,_xll.BDP(K418,$M$7)*L418)</f>
        <v>0.89085999999999999</v>
      </c>
      <c r="N418" s="69">
        <f>H418*J418*T418/M418</f>
        <v>0</v>
      </c>
      <c r="O418" s="78">
        <f>N418 / Y791</f>
        <v>0</v>
      </c>
      <c r="P418" s="69">
        <f>G418*J418*T418/M418</f>
        <v>0</v>
      </c>
      <c r="Q418" s="84">
        <f>P418 / Y791*100</f>
        <v>0</v>
      </c>
      <c r="R418" s="81">
        <f>IF(Q418&lt;0,Q418,0)</f>
        <v>0</v>
      </c>
      <c r="S418" s="152">
        <f>IF(Q418&gt;0,Q418,0)</f>
        <v>0</v>
      </c>
      <c r="T418" s="33">
        <f>IF(EXACT(D418,UPPER(D418)),1,0.01)/V418</f>
        <v>0.01</v>
      </c>
      <c r="U418" s="43">
        <v>0</v>
      </c>
      <c r="V418" s="43">
        <v>1</v>
      </c>
      <c r="W418" s="143">
        <f>IF(AND(Q418&lt;0,O418&gt;0),O418,0)</f>
        <v>0</v>
      </c>
      <c r="X418" s="143">
        <f>IF(AND(Q418&gt;0,O418&gt;0),O418,0)</f>
        <v>0</v>
      </c>
      <c r="Y418" s="194"/>
      <c r="Z418" s="176">
        <f>_xll.BDH(C418,$Z$7,$D$1,$D$1)</f>
        <v>963</v>
      </c>
      <c r="AA418" s="174">
        <f>IF(OR(F418="#N/A N/A",Z418="#N/A N/A"),0,  F418 - Z418)</f>
        <v>-18</v>
      </c>
      <c r="AB418" s="162">
        <f>IF(OR(Z418=0,Z418="#N/A N/A"),0,AA418 / Z418*100)</f>
        <v>-1.8691588785046727</v>
      </c>
      <c r="AC418" s="161">
        <v>0</v>
      </c>
      <c r="AD418" s="163">
        <f>IF(D418 = C791,1,_xll.BDP(K418,$AD$7)*L418)</f>
        <v>0.89166000000000001</v>
      </c>
      <c r="AE418" s="186">
        <f>AA418*AC418*T418/AD418 / AF791</f>
        <v>0</v>
      </c>
      <c r="AF418" s="197"/>
      <c r="AG418" s="188"/>
      <c r="AH418" s="170"/>
    </row>
    <row r="419" spans="2:34" s="43" customFormat="1" ht="12" customHeight="1" x14ac:dyDescent="0.2">
      <c r="B419" s="48">
        <v>19986</v>
      </c>
      <c r="C419" s="140" t="s">
        <v>1194</v>
      </c>
      <c r="D419" s="43" t="str">
        <f>_xll.BDP(C419,$D$7)</f>
        <v>GBp</v>
      </c>
      <c r="E419" s="43" t="s">
        <v>1319</v>
      </c>
      <c r="F419" s="66">
        <f>_xll.BDP(C419,$F$7)</f>
        <v>175.2</v>
      </c>
      <c r="G419" s="66">
        <f>_xll.BDP(C419,$G$7)</f>
        <v>176.6</v>
      </c>
      <c r="H419" s="67">
        <f>IF(OR(G419="#N/A N/A",F419="#N/A N/A"),0,  G419 - F419)</f>
        <v>1.4000000000000057</v>
      </c>
      <c r="I419" s="75">
        <f>IF(OR(F419=0,F419="#N/A N/A"),0,H419 / F419*100)</f>
        <v>0.79908675799087081</v>
      </c>
      <c r="J419" s="25">
        <v>0</v>
      </c>
      <c r="K419" s="48" t="str">
        <f>CONCATENATE(C791,D419, " Curncy")</f>
        <v>EURGBp Curncy</v>
      </c>
      <c r="L419" s="48">
        <f>IF(D419 = C791,1,_xll.BDP(K419,$L$7))</f>
        <v>1</v>
      </c>
      <c r="M419" s="68">
        <f>IF(D419 = C791,1,_xll.BDP(K419,$M$7)*L419)</f>
        <v>0.89085999999999999</v>
      </c>
      <c r="N419" s="69">
        <f>H419*J419*T419/M419</f>
        <v>0</v>
      </c>
      <c r="O419" s="78">
        <f>N419 / Y791</f>
        <v>0</v>
      </c>
      <c r="P419" s="69">
        <f>G419*J419*T419/M419</f>
        <v>0</v>
      </c>
      <c r="Q419" s="84">
        <f>P419 / Y791*100</f>
        <v>0</v>
      </c>
      <c r="R419" s="81">
        <f>IF(Q419&lt;0,Q419,0)</f>
        <v>0</v>
      </c>
      <c r="S419" s="152">
        <f>IF(Q419&gt;0,Q419,0)</f>
        <v>0</v>
      </c>
      <c r="T419" s="33">
        <f>IF(EXACT(D419,UPPER(D419)),1,0.01)/V419</f>
        <v>0.01</v>
      </c>
      <c r="U419" s="43">
        <v>0</v>
      </c>
      <c r="V419" s="43">
        <v>1</v>
      </c>
      <c r="W419" s="143">
        <f>IF(AND(Q419&lt;0,O419&gt;0),O419,0)</f>
        <v>0</v>
      </c>
      <c r="X419" s="143">
        <f>IF(AND(Q419&gt;0,O419&gt;0),O419,0)</f>
        <v>0</v>
      </c>
      <c r="Y419" s="194"/>
      <c r="Z419" s="176">
        <f>_xll.BDH(C419,$Z$7,$D$1,$D$1)</f>
        <v>176.8</v>
      </c>
      <c r="AA419" s="174">
        <f>IF(OR(F419="#N/A N/A",Z419="#N/A N/A"),0,  F419 - Z419)</f>
        <v>-1.6000000000000227</v>
      </c>
      <c r="AB419" s="162">
        <f>IF(OR(Z419=0,Z419="#N/A N/A"),0,AA419 / Z419*100)</f>
        <v>-0.90497737556562363</v>
      </c>
      <c r="AC419" s="161">
        <v>0</v>
      </c>
      <c r="AD419" s="163">
        <f>IF(D419 = C791,1,_xll.BDP(K419,$AD$7)*L419)</f>
        <v>0.89166000000000001</v>
      </c>
      <c r="AE419" s="186">
        <f>AA419*AC419*T419/AD419 / AF791</f>
        <v>0</v>
      </c>
      <c r="AF419" s="197"/>
      <c r="AG419" s="188"/>
      <c r="AH419" s="170"/>
    </row>
    <row r="420" spans="2:34" s="43" customFormat="1" ht="12" customHeight="1" x14ac:dyDescent="0.2">
      <c r="B420" s="48">
        <v>6009</v>
      </c>
      <c r="C420" s="140" t="s">
        <v>1195</v>
      </c>
      <c r="D420" s="43" t="str">
        <f>_xll.BDP(C420,$D$7)</f>
        <v>GBp</v>
      </c>
      <c r="E420" s="43" t="s">
        <v>1320</v>
      </c>
      <c r="F420" s="66">
        <f>_xll.BDP(C420,$F$7)</f>
        <v>475</v>
      </c>
      <c r="G420" s="66">
        <f>_xll.BDP(C420,$G$7)</f>
        <v>475.35</v>
      </c>
      <c r="H420" s="67">
        <f>IF(OR(G420="#N/A N/A",F420="#N/A N/A"),0,  G420 - F420)</f>
        <v>0.35000000000002274</v>
      </c>
      <c r="I420" s="75">
        <f>IF(OR(F420=0,F420="#N/A N/A"),0,H420 / F420*100)</f>
        <v>7.368421052632057E-2</v>
      </c>
      <c r="J420" s="25">
        <v>0</v>
      </c>
      <c r="K420" s="48" t="str">
        <f>CONCATENATE(C791,D420, " Curncy")</f>
        <v>EURGBp Curncy</v>
      </c>
      <c r="L420" s="48">
        <f>IF(D420 = C791,1,_xll.BDP(K420,$L$7))</f>
        <v>1</v>
      </c>
      <c r="M420" s="68">
        <f>IF(D420 = C791,1,_xll.BDP(K420,$M$7)*L420)</f>
        <v>0.89085999999999999</v>
      </c>
      <c r="N420" s="69">
        <f>H420*J420*T420/M420</f>
        <v>0</v>
      </c>
      <c r="O420" s="78">
        <f>N420 / Y791</f>
        <v>0</v>
      </c>
      <c r="P420" s="69">
        <f>G420*J420*T420/M420</f>
        <v>0</v>
      </c>
      <c r="Q420" s="84">
        <f>P420 / Y791*100</f>
        <v>0</v>
      </c>
      <c r="R420" s="81">
        <f>IF(Q420&lt;0,Q420,0)</f>
        <v>0</v>
      </c>
      <c r="S420" s="152">
        <f>IF(Q420&gt;0,Q420,0)</f>
        <v>0</v>
      </c>
      <c r="T420" s="33">
        <f>IF(EXACT(D420,UPPER(D420)),1,0.01)/V420</f>
        <v>0.01</v>
      </c>
      <c r="U420" s="43">
        <v>0</v>
      </c>
      <c r="V420" s="43">
        <v>1</v>
      </c>
      <c r="W420" s="143">
        <f>IF(AND(Q420&lt;0,O420&gt;0),O420,0)</f>
        <v>0</v>
      </c>
      <c r="X420" s="143">
        <f>IF(AND(Q420&gt;0,O420&gt;0),O420,0)</f>
        <v>0</v>
      </c>
      <c r="Y420" s="194"/>
      <c r="Z420" s="176">
        <f>_xll.BDH(C420,$Z$7,$D$1,$D$1)</f>
        <v>473.15</v>
      </c>
      <c r="AA420" s="174">
        <f>IF(OR(F420="#N/A N/A",Z420="#N/A N/A"),0,  F420 - Z420)</f>
        <v>1.8500000000000227</v>
      </c>
      <c r="AB420" s="162">
        <f>IF(OR(Z420=0,Z420="#N/A N/A"),0,AA420 / Z420*100)</f>
        <v>0.39099651273381014</v>
      </c>
      <c r="AC420" s="161">
        <v>0</v>
      </c>
      <c r="AD420" s="163">
        <f>IF(D420 = C791,1,_xll.BDP(K420,$AD$7)*L420)</f>
        <v>0.89166000000000001</v>
      </c>
      <c r="AE420" s="186">
        <f>AA420*AC420*T420/AD420 / AF791</f>
        <v>0</v>
      </c>
      <c r="AF420" s="197"/>
      <c r="AG420" s="188"/>
      <c r="AH420" s="170"/>
    </row>
    <row r="421" spans="2:34" s="43" customFormat="1" ht="12" customHeight="1" x14ac:dyDescent="0.2">
      <c r="B421" s="48">
        <v>2287</v>
      </c>
      <c r="C421" s="140" t="s">
        <v>1192</v>
      </c>
      <c r="D421" s="43" t="str">
        <f>_xll.BDP(C421,$D$7)</f>
        <v>GBp</v>
      </c>
      <c r="E421" s="43" t="s">
        <v>1317</v>
      </c>
      <c r="F421" s="66">
        <f>_xll.BDP(C421,$F$7)</f>
        <v>4261.5</v>
      </c>
      <c r="G421" s="66">
        <f>_xll.BDP(C421,$G$7)</f>
        <v>4267.5</v>
      </c>
      <c r="H421" s="67">
        <f>IF(OR(G421="#N/A N/A",F421="#N/A N/A"),0,  G421 - F421)</f>
        <v>6</v>
      </c>
      <c r="I421" s="75">
        <f>IF(OR(F421=0,F421="#N/A N/A"),0,H421 / F421*100)</f>
        <v>0.14079549454417459</v>
      </c>
      <c r="J421" s="25">
        <v>0</v>
      </c>
      <c r="K421" s="48" t="str">
        <f>CONCATENATE(C791,D421, " Curncy")</f>
        <v>EURGBp Curncy</v>
      </c>
      <c r="L421" s="48">
        <f>IF(D421 = C791,1,_xll.BDP(K421,$L$7))</f>
        <v>1</v>
      </c>
      <c r="M421" s="68">
        <f>IF(D421 = C791,1,_xll.BDP(K421,$M$7)*L421)</f>
        <v>0.89085999999999999</v>
      </c>
      <c r="N421" s="69">
        <f>H421*J421*T421/M421</f>
        <v>0</v>
      </c>
      <c r="O421" s="78">
        <f>N421 / Y791</f>
        <v>0</v>
      </c>
      <c r="P421" s="69">
        <f>G421*J421*T421/M421</f>
        <v>0</v>
      </c>
      <c r="Q421" s="84">
        <f>P421 / Y791*100</f>
        <v>0</v>
      </c>
      <c r="R421" s="81">
        <f>IF(Q421&lt;0,Q421,0)</f>
        <v>0</v>
      </c>
      <c r="S421" s="152">
        <f>IF(Q421&gt;0,Q421,0)</f>
        <v>0</v>
      </c>
      <c r="T421" s="33">
        <f>IF(EXACT(D421,UPPER(D421)),1,0.01)/V421</f>
        <v>0.01</v>
      </c>
      <c r="U421" s="43">
        <v>0</v>
      </c>
      <c r="V421" s="43">
        <v>1</v>
      </c>
      <c r="W421" s="143">
        <f>IF(AND(Q421&lt;0,O421&gt;0),O421,0)</f>
        <v>0</v>
      </c>
      <c r="X421" s="143">
        <f>IF(AND(Q421&gt;0,O421&gt;0),O421,0)</f>
        <v>0</v>
      </c>
      <c r="Y421" s="194"/>
      <c r="Z421" s="176">
        <f>_xll.BDH(C421,$Z$7,$D$1,$D$1)</f>
        <v>4195</v>
      </c>
      <c r="AA421" s="174">
        <f>IF(OR(F421="#N/A N/A",Z421="#N/A N/A"),0,  F421 - Z421)</f>
        <v>66.5</v>
      </c>
      <c r="AB421" s="162">
        <f>IF(OR(Z421=0,Z421="#N/A N/A"),0,AA421 / Z421*100)</f>
        <v>1.5852205005959477</v>
      </c>
      <c r="AC421" s="161">
        <v>0</v>
      </c>
      <c r="AD421" s="163">
        <f>IF(D421 = C791,1,_xll.BDP(K421,$AD$7)*L421)</f>
        <v>0.89166000000000001</v>
      </c>
      <c r="AE421" s="186">
        <f>AA421*AC421*T421/AD421 / AF791</f>
        <v>0</v>
      </c>
      <c r="AF421" s="197"/>
      <c r="AG421" s="188"/>
      <c r="AH421" s="170"/>
    </row>
    <row r="422" spans="2:34" s="43" customFormat="1" ht="12" customHeight="1" x14ac:dyDescent="0.2">
      <c r="B422" s="48">
        <v>8124</v>
      </c>
      <c r="C422" s="140" t="s">
        <v>1196</v>
      </c>
      <c r="D422" s="43" t="str">
        <f>_xll.BDP(C422,$D$7)</f>
        <v>GBp</v>
      </c>
      <c r="E422" s="43" t="s">
        <v>1321</v>
      </c>
      <c r="F422" s="66">
        <f>_xll.BDP(C422,$F$7)</f>
        <v>642.6</v>
      </c>
      <c r="G422" s="66">
        <f>_xll.BDP(C422,$G$7)</f>
        <v>641.6</v>
      </c>
      <c r="H422" s="67">
        <f>IF(OR(G422="#N/A N/A",F422="#N/A N/A"),0,  G422 - F422)</f>
        <v>-1</v>
      </c>
      <c r="I422" s="75">
        <f>IF(OR(F422=0,F422="#N/A N/A"),0,H422 / F422*100)</f>
        <v>-0.1556178026766262</v>
      </c>
      <c r="J422" s="25">
        <v>0</v>
      </c>
      <c r="K422" s="48" t="str">
        <f>CONCATENATE(C791,D422, " Curncy")</f>
        <v>EURGBp Curncy</v>
      </c>
      <c r="L422" s="48">
        <f>IF(D422 = C791,1,_xll.BDP(K422,$L$7))</f>
        <v>1</v>
      </c>
      <c r="M422" s="68">
        <f>IF(D422 = C791,1,_xll.BDP(K422,$M$7)*L422)</f>
        <v>0.89085999999999999</v>
      </c>
      <c r="N422" s="69">
        <f>H422*J422*T422/M422</f>
        <v>0</v>
      </c>
      <c r="O422" s="78">
        <f>N422 / Y791</f>
        <v>0</v>
      </c>
      <c r="P422" s="69">
        <f>G422*J422*T422/M422</f>
        <v>0</v>
      </c>
      <c r="Q422" s="84">
        <f>P422 / Y791*100</f>
        <v>0</v>
      </c>
      <c r="R422" s="81">
        <f>IF(Q422&lt;0,Q422,0)</f>
        <v>0</v>
      </c>
      <c r="S422" s="152">
        <f>IF(Q422&gt;0,Q422,0)</f>
        <v>0</v>
      </c>
      <c r="T422" s="33">
        <f>IF(EXACT(D422,UPPER(D422)),1,0.01)/V422</f>
        <v>0.01</v>
      </c>
      <c r="U422" s="43">
        <v>0</v>
      </c>
      <c r="V422" s="43">
        <v>1</v>
      </c>
      <c r="W422" s="143">
        <f>IF(AND(Q422&lt;0,O422&gt;0),O422,0)</f>
        <v>0</v>
      </c>
      <c r="X422" s="143">
        <f>IF(AND(Q422&gt;0,O422&gt;0),O422,0)</f>
        <v>0</v>
      </c>
      <c r="Y422" s="194"/>
      <c r="Z422" s="176">
        <f>_xll.BDH(C422,$Z$7,$D$1,$D$1)</f>
        <v>629.4</v>
      </c>
      <c r="AA422" s="174">
        <f>IF(OR(F422="#N/A N/A",Z422="#N/A N/A"),0,  F422 - Z422)</f>
        <v>13.200000000000045</v>
      </c>
      <c r="AB422" s="162">
        <f>IF(OR(Z422=0,Z422="#N/A N/A"),0,AA422 / Z422*100)</f>
        <v>2.0972354623450977</v>
      </c>
      <c r="AC422" s="161">
        <v>0</v>
      </c>
      <c r="AD422" s="163">
        <f>IF(D422 = C791,1,_xll.BDP(K422,$AD$7)*L422)</f>
        <v>0.89166000000000001</v>
      </c>
      <c r="AE422" s="186">
        <f>AA422*AC422*T422/AD422 / AF791</f>
        <v>0</v>
      </c>
      <c r="AF422" s="197"/>
      <c r="AG422" s="188"/>
      <c r="AH422" s="170"/>
    </row>
    <row r="423" spans="2:34" s="43" customFormat="1" ht="12" customHeight="1" x14ac:dyDescent="0.2">
      <c r="B423" s="48">
        <v>5992</v>
      </c>
      <c r="C423" s="140" t="s">
        <v>1197</v>
      </c>
      <c r="D423" s="43" t="str">
        <f>_xll.BDP(C423,$D$7)</f>
        <v>GBp</v>
      </c>
      <c r="E423" s="43" t="s">
        <v>1322</v>
      </c>
      <c r="F423" s="66">
        <f>_xll.BDP(C423,$F$7)</f>
        <v>724.5</v>
      </c>
      <c r="G423" s="66">
        <f>_xll.BDP(C423,$G$7)</f>
        <v>721.5</v>
      </c>
      <c r="H423" s="67">
        <f>IF(OR(G423="#N/A N/A",F423="#N/A N/A"),0,  G423 - F423)</f>
        <v>-3</v>
      </c>
      <c r="I423" s="75">
        <f>IF(OR(F423=0,F423="#N/A N/A"),0,H423 / F423*100)</f>
        <v>-0.41407867494824019</v>
      </c>
      <c r="J423" s="25">
        <v>0</v>
      </c>
      <c r="K423" s="48" t="str">
        <f>CONCATENATE(C791,D423, " Curncy")</f>
        <v>EURGBp Curncy</v>
      </c>
      <c r="L423" s="48">
        <f>IF(D423 = C791,1,_xll.BDP(K423,$L$7))</f>
        <v>1</v>
      </c>
      <c r="M423" s="68">
        <f>IF(D423 = C791,1,_xll.BDP(K423,$M$7)*L423)</f>
        <v>0.89085999999999999</v>
      </c>
      <c r="N423" s="69">
        <f>H423*J423*T423/M423</f>
        <v>0</v>
      </c>
      <c r="O423" s="78">
        <f>N423 / Y791</f>
        <v>0</v>
      </c>
      <c r="P423" s="69">
        <f>G423*J423*T423/M423</f>
        <v>0</v>
      </c>
      <c r="Q423" s="84">
        <f>P423 / Y791*100</f>
        <v>0</v>
      </c>
      <c r="R423" s="81">
        <f>IF(Q423&lt;0,Q423,0)</f>
        <v>0</v>
      </c>
      <c r="S423" s="152">
        <f>IF(Q423&gt;0,Q423,0)</f>
        <v>0</v>
      </c>
      <c r="T423" s="33">
        <f>IF(EXACT(D423,UPPER(D423)),1,0.01)/V423</f>
        <v>0.01</v>
      </c>
      <c r="U423" s="43">
        <v>0</v>
      </c>
      <c r="V423" s="43">
        <v>1</v>
      </c>
      <c r="W423" s="143">
        <f>IF(AND(Q423&lt;0,O423&gt;0),O423,0)</f>
        <v>0</v>
      </c>
      <c r="X423" s="143">
        <f>IF(AND(Q423&gt;0,O423&gt;0),O423,0)</f>
        <v>0</v>
      </c>
      <c r="Y423" s="194"/>
      <c r="Z423" s="176">
        <f>_xll.BDH(C423,$Z$7,$D$1,$D$1)</f>
        <v>687</v>
      </c>
      <c r="AA423" s="174">
        <f>IF(OR(F423="#N/A N/A",Z423="#N/A N/A"),0,  F423 - Z423)</f>
        <v>37.5</v>
      </c>
      <c r="AB423" s="162">
        <f>IF(OR(Z423=0,Z423="#N/A N/A"),0,AA423 / Z423*100)</f>
        <v>5.4585152838427948</v>
      </c>
      <c r="AC423" s="161">
        <v>0</v>
      </c>
      <c r="AD423" s="163">
        <f>IF(D423 = C791,1,_xll.BDP(K423,$AD$7)*L423)</f>
        <v>0.89166000000000001</v>
      </c>
      <c r="AE423" s="186">
        <f>AA423*AC423*T423/AD423 / AF791</f>
        <v>0</v>
      </c>
      <c r="AF423" s="197"/>
      <c r="AG423" s="188"/>
      <c r="AH423" s="170"/>
    </row>
    <row r="424" spans="2:34" s="43" customFormat="1" ht="12" customHeight="1" x14ac:dyDescent="0.2">
      <c r="B424" s="48">
        <v>6116</v>
      </c>
      <c r="C424" s="140" t="s">
        <v>1198</v>
      </c>
      <c r="D424" s="43" t="str">
        <f>_xll.BDP(C424,$D$7)</f>
        <v>GBp</v>
      </c>
      <c r="E424" s="43" t="s">
        <v>1323</v>
      </c>
      <c r="F424" s="66">
        <f>_xll.BDP(C424,$F$7)</f>
        <v>240.55</v>
      </c>
      <c r="G424" s="66">
        <f>_xll.BDP(C424,$G$7)</f>
        <v>240.75</v>
      </c>
      <c r="H424" s="67">
        <f>IF(OR(G424="#N/A N/A",F424="#N/A N/A"),0,  G424 - F424)</f>
        <v>0.19999999999998863</v>
      </c>
      <c r="I424" s="75">
        <f>IF(OR(F424=0,F424="#N/A N/A"),0,H424 / F424*100)</f>
        <v>8.3142797755139733E-2</v>
      </c>
      <c r="J424" s="25">
        <v>0</v>
      </c>
      <c r="K424" s="48" t="str">
        <f>CONCATENATE(C791,D424, " Curncy")</f>
        <v>EURGBp Curncy</v>
      </c>
      <c r="L424" s="48">
        <f>IF(D424 = C791,1,_xll.BDP(K424,$L$7))</f>
        <v>1</v>
      </c>
      <c r="M424" s="68">
        <f>IF(D424 = C791,1,_xll.BDP(K424,$M$7)*L424)</f>
        <v>0.89085999999999999</v>
      </c>
      <c r="N424" s="69">
        <f>H424*J424*T424/M424</f>
        <v>0</v>
      </c>
      <c r="O424" s="78">
        <f>N424 / Y791</f>
        <v>0</v>
      </c>
      <c r="P424" s="69">
        <f>G424*J424*T424/M424</f>
        <v>0</v>
      </c>
      <c r="Q424" s="84">
        <f>P424 / Y791*100</f>
        <v>0</v>
      </c>
      <c r="R424" s="81">
        <f>IF(Q424&lt;0,Q424,0)</f>
        <v>0</v>
      </c>
      <c r="S424" s="152">
        <f>IF(Q424&gt;0,Q424,0)</f>
        <v>0</v>
      </c>
      <c r="T424" s="33">
        <f>IF(EXACT(D424,UPPER(D424)),1,0.01)/V424</f>
        <v>0.01</v>
      </c>
      <c r="U424" s="43">
        <v>0</v>
      </c>
      <c r="V424" s="43">
        <v>1</v>
      </c>
      <c r="W424" s="143">
        <f>IF(AND(Q424&lt;0,O424&gt;0),O424,0)</f>
        <v>0</v>
      </c>
      <c r="X424" s="143">
        <f>IF(AND(Q424&gt;0,O424&gt;0),O424,0)</f>
        <v>0</v>
      </c>
      <c r="Y424" s="194"/>
      <c r="Z424" s="176">
        <f>_xll.BDH(C424,$Z$7,$D$1,$D$1)</f>
        <v>238.15</v>
      </c>
      <c r="AA424" s="174">
        <f>IF(OR(F424="#N/A N/A",Z424="#N/A N/A"),0,  F424 - Z424)</f>
        <v>2.4000000000000057</v>
      </c>
      <c r="AB424" s="162">
        <f>IF(OR(Z424=0,Z424="#N/A N/A"),0,AA424 / Z424*100)</f>
        <v>1.0077682133109409</v>
      </c>
      <c r="AC424" s="161">
        <v>0</v>
      </c>
      <c r="AD424" s="163">
        <f>IF(D424 = C791,1,_xll.BDP(K424,$AD$7)*L424)</f>
        <v>0.89166000000000001</v>
      </c>
      <c r="AE424" s="186">
        <f>AA424*AC424*T424/AD424 / AF791</f>
        <v>0</v>
      </c>
      <c r="AF424" s="197"/>
      <c r="AG424" s="188"/>
      <c r="AH424" s="170"/>
    </row>
    <row r="425" spans="2:34" s="43" customFormat="1" x14ac:dyDescent="0.2">
      <c r="B425" s="48">
        <v>10513</v>
      </c>
      <c r="D425" s="43" t="s">
        <v>87</v>
      </c>
      <c r="E425" s="43" t="s">
        <v>127</v>
      </c>
      <c r="F425" s="66">
        <v>8.2799999999999994</v>
      </c>
      <c r="G425" s="66">
        <v>8.2799999999999994</v>
      </c>
      <c r="H425" s="67">
        <f>IF(OR(G425="#N/A N/A",F425="#N/A N/A"),0,  G425 - F425)</f>
        <v>0</v>
      </c>
      <c r="I425" s="75">
        <f>IF(OR(F425=0,F425="#N/A N/A"),0,H425 / F425*100)</f>
        <v>0</v>
      </c>
      <c r="J425" s="25">
        <v>197449</v>
      </c>
      <c r="K425" s="48" t="str">
        <f>CONCATENATE(C791,D425, " Curncy")</f>
        <v>EURGBP Curncy</v>
      </c>
      <c r="L425" s="48">
        <f>IF(D425 = C791,1,_xll.BDP(K425,$L$7))</f>
        <v>1</v>
      </c>
      <c r="M425" s="68">
        <f>IF(D425 = C791,1,_xll.BDP(K425,$M$7)*L425)</f>
        <v>0.89085999999999999</v>
      </c>
      <c r="N425" s="69">
        <f>H425*J425*T425/M425</f>
        <v>0</v>
      </c>
      <c r="O425" s="78">
        <f>N425 / Y791</f>
        <v>0</v>
      </c>
      <c r="P425" s="69">
        <f>G425*J425*T425/M425</f>
        <v>1835167.9500707181</v>
      </c>
      <c r="Q425" s="84">
        <f>P425 / Y791*100</f>
        <v>1.0907895519555808</v>
      </c>
      <c r="R425" s="81">
        <f>IF(Q425&lt;0,Q425,0)</f>
        <v>0</v>
      </c>
      <c r="S425" s="152">
        <f>IF(Q425&gt;0,Q425,0)</f>
        <v>1.0907895519555808</v>
      </c>
      <c r="T425" s="33">
        <f>IF(EXACT(D425,UPPER(D425)),1,0.01)/V425</f>
        <v>1</v>
      </c>
      <c r="U425" s="43">
        <v>1</v>
      </c>
      <c r="V425" s="43">
        <v>1</v>
      </c>
      <c r="W425" s="143">
        <f>IF(AND(Q425&lt;0,O425&gt;0),O425,0)</f>
        <v>0</v>
      </c>
      <c r="X425" s="143">
        <f>IF(AND(Q425&gt;0,O425&gt;0),O425,0)</f>
        <v>0</v>
      </c>
      <c r="Y425" s="194"/>
      <c r="Z425" s="176">
        <v>8.2799999999999994</v>
      </c>
      <c r="AA425" s="174">
        <f>IF(OR(F425="#N/A N/A",Z425="#N/A N/A"),0,  F425 - Z425)</f>
        <v>0</v>
      </c>
      <c r="AB425" s="162">
        <f>IF(OR(Z425=0,Z425="#N/A N/A"),0,AA425 / Z425*100)</f>
        <v>0</v>
      </c>
      <c r="AC425" s="161">
        <v>197449</v>
      </c>
      <c r="AD425" s="163">
        <f>IF(D425 = C791,1,_xll.BDP(K425,$AD$7)*L425)</f>
        <v>0.89166000000000001</v>
      </c>
      <c r="AE425" s="186">
        <f>AA425*AC425*T425/AD425 / AF791</f>
        <v>0</v>
      </c>
      <c r="AF425" s="197"/>
      <c r="AG425" s="188"/>
      <c r="AH425" s="170"/>
    </row>
    <row r="426" spans="2:34" s="43" customFormat="1" ht="12" customHeight="1" x14ac:dyDescent="0.2">
      <c r="B426" s="48">
        <v>6485</v>
      </c>
      <c r="C426" s="43" t="s">
        <v>1199</v>
      </c>
      <c r="D426" s="43" t="str">
        <f>_xll.BDP(C426,$D$7)</f>
        <v>GBp</v>
      </c>
      <c r="E426" s="43" t="s">
        <v>1324</v>
      </c>
      <c r="F426" s="66">
        <f>_xll.BDP(C426,$F$7)</f>
        <v>1644</v>
      </c>
      <c r="G426" s="66">
        <f>_xll.BDP(C426,$G$7)</f>
        <v>1640.5</v>
      </c>
      <c r="H426" s="67">
        <f>IF(OR(G426="#N/A N/A",F426="#N/A N/A"),0,  G426 - F426)</f>
        <v>-3.5</v>
      </c>
      <c r="I426" s="75">
        <f>IF(OR(F426=0,F426="#N/A N/A"),0,H426 / F426*100)</f>
        <v>-0.21289537712895376</v>
      </c>
      <c r="J426" s="25">
        <v>0</v>
      </c>
      <c r="K426" s="48" t="str">
        <f>CONCATENATE(C791,D426, " Curncy")</f>
        <v>EURGBp Curncy</v>
      </c>
      <c r="L426" s="48">
        <f>IF(D426 = C791,1,_xll.BDP(K426,$L$7))</f>
        <v>1</v>
      </c>
      <c r="M426" s="68">
        <f>IF(D426 = C791,1,_xll.BDP(K426,$M$7)*L426)</f>
        <v>0.89085999999999999</v>
      </c>
      <c r="N426" s="69">
        <f>H426*J426*T426/M426</f>
        <v>0</v>
      </c>
      <c r="O426" s="78">
        <f>N426 / Y791</f>
        <v>0</v>
      </c>
      <c r="P426" s="69">
        <f>G426*J426*T426/M426</f>
        <v>0</v>
      </c>
      <c r="Q426" s="84">
        <f>P426 / Y791*100</f>
        <v>0</v>
      </c>
      <c r="R426" s="81">
        <f>IF(Q426&lt;0,Q426,0)</f>
        <v>0</v>
      </c>
      <c r="S426" s="152">
        <f>IF(Q426&gt;0,Q426,0)</f>
        <v>0</v>
      </c>
      <c r="T426" s="33">
        <f>IF(EXACT(D426,UPPER(D426)),1,0.01)/V426</f>
        <v>0.01</v>
      </c>
      <c r="U426" s="43">
        <v>0</v>
      </c>
      <c r="V426" s="43">
        <v>1</v>
      </c>
      <c r="W426" s="143">
        <f>IF(AND(Q426&lt;0,O426&gt;0),O426,0)</f>
        <v>0</v>
      </c>
      <c r="X426" s="143">
        <f>IF(AND(Q426&gt;0,O426&gt;0),O426,0)</f>
        <v>0</v>
      </c>
      <c r="Y426" s="194"/>
      <c r="Z426" s="176">
        <f>_xll.BDH(C426,$Z$7,$D$1,$D$1)</f>
        <v>1647</v>
      </c>
      <c r="AA426" s="174">
        <f>IF(OR(F426="#N/A N/A",Z426="#N/A N/A"),0,  F426 - Z426)</f>
        <v>-3</v>
      </c>
      <c r="AB426" s="162">
        <f>IF(OR(Z426=0,Z426="#N/A N/A"),0,AA426 / Z426*100)</f>
        <v>-0.18214936247723132</v>
      </c>
      <c r="AC426" s="161">
        <v>0</v>
      </c>
      <c r="AD426" s="163">
        <f>IF(D426 = C791,1,_xll.BDP(K426,$AD$7)*L426)</f>
        <v>0.89166000000000001</v>
      </c>
      <c r="AE426" s="186">
        <f>AA426*AC426*T426/AD426 / AF791</f>
        <v>0</v>
      </c>
      <c r="AF426" s="197"/>
      <c r="AG426" s="188"/>
      <c r="AH426" s="170"/>
    </row>
    <row r="427" spans="2:34" s="43" customFormat="1" ht="12" customHeight="1" x14ac:dyDescent="0.2">
      <c r="B427" s="48">
        <v>17875</v>
      </c>
      <c r="C427" s="43" t="s">
        <v>1200</v>
      </c>
      <c r="D427" s="43" t="str">
        <f>_xll.BDP(C427,$D$7)</f>
        <v>EUR</v>
      </c>
      <c r="E427" s="43" t="s">
        <v>1325</v>
      </c>
      <c r="F427" s="66">
        <f>_xll.BDP(C427,$F$7)</f>
        <v>2.7949999999999999</v>
      </c>
      <c r="G427" s="66">
        <f>_xll.BDP(C427,$G$7)</f>
        <v>2.7949999999999999</v>
      </c>
      <c r="H427" s="67">
        <f>IF(OR(G427="#N/A N/A",F427="#N/A N/A"),0,  G427 - F427)</f>
        <v>0</v>
      </c>
      <c r="I427" s="75">
        <f>IF(OR(F427=0,F427="#N/A N/A"),0,H427 / F427*100)</f>
        <v>0</v>
      </c>
      <c r="J427" s="25">
        <v>0</v>
      </c>
      <c r="K427" s="48" t="str">
        <f>CONCATENATE(C791,D427, " Curncy")</f>
        <v>EUREUR Curncy</v>
      </c>
      <c r="L427" s="48">
        <f>IF(D427 = C791,1,_xll.BDP(K427,$L$7))</f>
        <v>1</v>
      </c>
      <c r="M427" s="68">
        <f>IF(D427 = C791,1,_xll.BDP(K427,$M$7)*L427)</f>
        <v>1</v>
      </c>
      <c r="N427" s="69">
        <f>H427*J427*T427/M427</f>
        <v>0</v>
      </c>
      <c r="O427" s="78">
        <f>N427 / Y791</f>
        <v>0</v>
      </c>
      <c r="P427" s="69">
        <f>G427*J427*T427/M427</f>
        <v>0</v>
      </c>
      <c r="Q427" s="84">
        <f>P427 / Y791*100</f>
        <v>0</v>
      </c>
      <c r="R427" s="81">
        <f>IF(Q427&lt;0,Q427,0)</f>
        <v>0</v>
      </c>
      <c r="S427" s="152">
        <f>IF(Q427&gt;0,Q427,0)</f>
        <v>0</v>
      </c>
      <c r="T427" s="33">
        <f>IF(EXACT(D427,UPPER(D427)),1,0.01)/V427</f>
        <v>1</v>
      </c>
      <c r="U427" s="43">
        <v>0</v>
      </c>
      <c r="V427" s="43">
        <v>1</v>
      </c>
      <c r="W427" s="143">
        <f>IF(AND(Q427&lt;0,O427&gt;0),O427,0)</f>
        <v>0</v>
      </c>
      <c r="X427" s="143">
        <f>IF(AND(Q427&gt;0,O427&gt;0),O427,0)</f>
        <v>0</v>
      </c>
      <c r="Y427" s="194"/>
      <c r="Z427" s="176">
        <f>_xll.BDH(C427,$Z$7,$D$1,$D$1)</f>
        <v>2.7949999999999999</v>
      </c>
      <c r="AA427" s="174">
        <f>IF(OR(F427="#N/A N/A",Z427="#N/A N/A"),0,  F427 - Z427)</f>
        <v>0</v>
      </c>
      <c r="AB427" s="162">
        <f>IF(OR(Z427=0,Z427="#N/A N/A"),0,AA427 / Z427*100)</f>
        <v>0</v>
      </c>
      <c r="AC427" s="161">
        <v>0</v>
      </c>
      <c r="AD427" s="163">
        <f>IF(D427 = C791,1,_xll.BDP(K427,$AD$7)*L427)</f>
        <v>1</v>
      </c>
      <c r="AE427" s="186">
        <f>AA427*AC427*T427/AD427 / AF791</f>
        <v>0</v>
      </c>
      <c r="AF427" s="197"/>
      <c r="AG427" s="188"/>
      <c r="AH427" s="170"/>
    </row>
    <row r="428" spans="2:34" s="43" customFormat="1" ht="12" customHeight="1" x14ac:dyDescent="0.2">
      <c r="B428" s="48">
        <v>3548</v>
      </c>
      <c r="C428" s="43" t="s">
        <v>1201</v>
      </c>
      <c r="D428" s="43" t="str">
        <f>_xll.BDP(C428,$D$7)</f>
        <v>GBp</v>
      </c>
      <c r="E428" s="43" t="s">
        <v>1326</v>
      </c>
      <c r="F428" s="66">
        <f>_xll.BDP(C428,$F$7)</f>
        <v>196.2</v>
      </c>
      <c r="G428" s="66">
        <f>_xll.BDP(C428,$G$7)</f>
        <v>196.5</v>
      </c>
      <c r="H428" s="67">
        <f>IF(OR(G428="#N/A N/A",F428="#N/A N/A"),0,  G428 - F428)</f>
        <v>0.30000000000001137</v>
      </c>
      <c r="I428" s="75">
        <f>IF(OR(F428=0,F428="#N/A N/A"),0,H428 / F428*100)</f>
        <v>0.15290519877676423</v>
      </c>
      <c r="J428" s="25">
        <v>0</v>
      </c>
      <c r="K428" s="48" t="str">
        <f>CONCATENATE(C791,D428, " Curncy")</f>
        <v>EURGBp Curncy</v>
      </c>
      <c r="L428" s="48">
        <f>IF(D428 = C791,1,_xll.BDP(K428,$L$7))</f>
        <v>1</v>
      </c>
      <c r="M428" s="68">
        <f>IF(D428 = C791,1,_xll.BDP(K428,$M$7)*L428)</f>
        <v>0.89085999999999999</v>
      </c>
      <c r="N428" s="69">
        <f>H428*J428*T428/M428</f>
        <v>0</v>
      </c>
      <c r="O428" s="78">
        <f>N428 / Y791</f>
        <v>0</v>
      </c>
      <c r="P428" s="69">
        <f>G428*J428*T428/M428</f>
        <v>0</v>
      </c>
      <c r="Q428" s="84">
        <f>P428 / Y791*100</f>
        <v>0</v>
      </c>
      <c r="R428" s="81">
        <f>IF(Q428&lt;0,Q428,0)</f>
        <v>0</v>
      </c>
      <c r="S428" s="152">
        <f>IF(Q428&gt;0,Q428,0)</f>
        <v>0</v>
      </c>
      <c r="T428" s="33">
        <f>IF(EXACT(D428,UPPER(D428)),1,0.01)/V428</f>
        <v>0.01</v>
      </c>
      <c r="U428" s="43">
        <v>0</v>
      </c>
      <c r="V428" s="43">
        <v>1</v>
      </c>
      <c r="W428" s="143">
        <f>IF(AND(Q428&lt;0,O428&gt;0),O428,0)</f>
        <v>0</v>
      </c>
      <c r="X428" s="143">
        <f>IF(AND(Q428&gt;0,O428&gt;0),O428,0)</f>
        <v>0</v>
      </c>
      <c r="Y428" s="194"/>
      <c r="Z428" s="176">
        <f>_xll.BDH(C428,$Z$7,$D$1,$D$1)</f>
        <v>197</v>
      </c>
      <c r="AA428" s="174">
        <f>IF(OR(F428="#N/A N/A",Z428="#N/A N/A"),0,  F428 - Z428)</f>
        <v>-0.80000000000001137</v>
      </c>
      <c r="AB428" s="162">
        <f>IF(OR(Z428=0,Z428="#N/A N/A"),0,AA428 / Z428*100)</f>
        <v>-0.4060913705583814</v>
      </c>
      <c r="AC428" s="161">
        <v>0</v>
      </c>
      <c r="AD428" s="163">
        <f>IF(D428 = C791,1,_xll.BDP(K428,$AD$7)*L428)</f>
        <v>0.89166000000000001</v>
      </c>
      <c r="AE428" s="186">
        <f>AA428*AC428*T428/AD428 / AF791</f>
        <v>0</v>
      </c>
      <c r="AF428" s="197"/>
      <c r="AG428" s="188"/>
      <c r="AH428" s="170"/>
    </row>
    <row r="429" spans="2:34" s="43" customFormat="1" x14ac:dyDescent="0.2">
      <c r="B429" s="48">
        <v>24733</v>
      </c>
      <c r="C429" s="140" t="s">
        <v>126</v>
      </c>
      <c r="D429" s="43" t="str">
        <f>_xll.BDP(C429,$D$7)</f>
        <v>EUR</v>
      </c>
      <c r="E429" s="43" t="s">
        <v>510</v>
      </c>
      <c r="F429" s="66">
        <f>_xll.BDP(C429,$F$7)</f>
        <v>1.78</v>
      </c>
      <c r="G429" s="66">
        <f>_xll.BDP(C429,$G$7)</f>
        <v>1.8</v>
      </c>
      <c r="H429" s="67">
        <f>IF(OR(G429="#N/A N/A",F429="#N/A N/A"),0,  G429 - F429)</f>
        <v>2.0000000000000018E-2</v>
      </c>
      <c r="I429" s="75">
        <f>IF(OR(F429=0,F429="#N/A N/A"),0,H429 / F429*100)</f>
        <v>1.1235955056179785</v>
      </c>
      <c r="J429" s="25">
        <v>-202000</v>
      </c>
      <c r="K429" s="48" t="str">
        <f>CONCATENATE(C791,D429, " Curncy")</f>
        <v>EUREUR Curncy</v>
      </c>
      <c r="L429" s="48">
        <f>IF(D429 = C791,1,_xll.BDP(K429,$L$7))</f>
        <v>1</v>
      </c>
      <c r="M429" s="68">
        <f>IF(D429 = C791,1,_xll.BDP(K429,$M$7)*L429)</f>
        <v>1</v>
      </c>
      <c r="N429" s="69">
        <f>H429*J429*T429/M429</f>
        <v>-4040.0000000000036</v>
      </c>
      <c r="O429" s="78">
        <f>N429 / Y791</f>
        <v>-2.4013005402207112E-5</v>
      </c>
      <c r="P429" s="69">
        <f>G429*J429*T429/M429</f>
        <v>-363600</v>
      </c>
      <c r="Q429" s="84">
        <f>P429 / Y791*100</f>
        <v>-0.21611704861986383</v>
      </c>
      <c r="R429" s="81">
        <f>IF(Q429&lt;0,Q429,0)</f>
        <v>-0.21611704861986383</v>
      </c>
      <c r="S429" s="152">
        <f>IF(Q429&gt;0,Q429,0)</f>
        <v>0</v>
      </c>
      <c r="T429" s="33">
        <f>IF(EXACT(D429,UPPER(D429)),1,0.01)/V429</f>
        <v>1</v>
      </c>
      <c r="U429" s="43">
        <v>0</v>
      </c>
      <c r="V429" s="43">
        <v>1</v>
      </c>
      <c r="W429" s="143">
        <f>IF(AND(Q429&lt;0,O429&gt;0),O429,0)</f>
        <v>0</v>
      </c>
      <c r="X429" s="143">
        <f>IF(AND(Q429&gt;0,O429&gt;0),O429,0)</f>
        <v>0</v>
      </c>
      <c r="Y429" s="194"/>
      <c r="Z429" s="176">
        <f>_xll.BDH(C429,$Z$7,$D$1,$D$1)</f>
        <v>1.78</v>
      </c>
      <c r="AA429" s="174">
        <f>IF(OR(F429="#N/A N/A",Z429="#N/A N/A"),0,  F429 - Z429)</f>
        <v>0</v>
      </c>
      <c r="AB429" s="162">
        <f>IF(OR(Z429=0,Z429="#N/A N/A"),0,AA429 / Z429*100)</f>
        <v>0</v>
      </c>
      <c r="AC429" s="161">
        <v>-202000</v>
      </c>
      <c r="AD429" s="163">
        <f>IF(D429 = C791,1,_xll.BDP(K429,$AD$7)*L429)</f>
        <v>1</v>
      </c>
      <c r="AE429" s="186">
        <f>AA429*AC429*T429/AD429 / AF791</f>
        <v>0</v>
      </c>
      <c r="AF429" s="197"/>
      <c r="AG429" s="188"/>
      <c r="AH429" s="170"/>
    </row>
    <row r="430" spans="2:34" s="43" customFormat="1" ht="12" customHeight="1" x14ac:dyDescent="0.2">
      <c r="B430" s="48">
        <v>6405</v>
      </c>
      <c r="C430" s="140" t="s">
        <v>1202</v>
      </c>
      <c r="D430" s="43" t="str">
        <f>_xll.BDP(C430,$D$7)</f>
        <v>GBp</v>
      </c>
      <c r="E430" s="43" t="s">
        <v>1327</v>
      </c>
      <c r="F430" s="66">
        <f>_xll.BDP(C430,$F$7)</f>
        <v>169.4</v>
      </c>
      <c r="G430" s="66">
        <f>_xll.BDP(C430,$G$7)</f>
        <v>168.45</v>
      </c>
      <c r="H430" s="67">
        <f>IF(OR(G430="#N/A N/A",F430="#N/A N/A"),0,  G430 - F430)</f>
        <v>-0.95000000000001705</v>
      </c>
      <c r="I430" s="75">
        <f>IF(OR(F430=0,F430="#N/A N/A"),0,H430 / F430*100)</f>
        <v>-0.56080283353011628</v>
      </c>
      <c r="J430" s="25">
        <v>0</v>
      </c>
      <c r="K430" s="48" t="str">
        <f>CONCATENATE(C791,D430, " Curncy")</f>
        <v>EURGBp Curncy</v>
      </c>
      <c r="L430" s="48">
        <f>IF(D430 = C791,1,_xll.BDP(K430,$L$7))</f>
        <v>1</v>
      </c>
      <c r="M430" s="68">
        <f>IF(D430 = C791,1,_xll.BDP(K430,$M$7)*L430)</f>
        <v>0.89085999999999999</v>
      </c>
      <c r="N430" s="69">
        <f>H430*J430*T430/M430</f>
        <v>0</v>
      </c>
      <c r="O430" s="78">
        <f>N430 / Y791</f>
        <v>0</v>
      </c>
      <c r="P430" s="69">
        <f>G430*J430*T430/M430</f>
        <v>0</v>
      </c>
      <c r="Q430" s="84">
        <f>P430 / Y791*100</f>
        <v>0</v>
      </c>
      <c r="R430" s="81">
        <f>IF(Q430&lt;0,Q430,0)</f>
        <v>0</v>
      </c>
      <c r="S430" s="152">
        <f>IF(Q430&gt;0,Q430,0)</f>
        <v>0</v>
      </c>
      <c r="T430" s="33">
        <f>IF(EXACT(D430,UPPER(D430)),1,0.01)/V430</f>
        <v>0.01</v>
      </c>
      <c r="U430" s="43">
        <v>0</v>
      </c>
      <c r="V430" s="43">
        <v>1</v>
      </c>
      <c r="W430" s="143">
        <f>IF(AND(Q430&lt;0,O430&gt;0),O430,0)</f>
        <v>0</v>
      </c>
      <c r="X430" s="143">
        <f>IF(AND(Q430&gt;0,O430&gt;0),O430,0)</f>
        <v>0</v>
      </c>
      <c r="Y430" s="194"/>
      <c r="Z430" s="176">
        <f>_xll.BDH(C430,$Z$7,$D$1,$D$1)</f>
        <v>152</v>
      </c>
      <c r="AA430" s="174">
        <f>IF(OR(F430="#N/A N/A",Z430="#N/A N/A"),0,  F430 - Z430)</f>
        <v>17.400000000000006</v>
      </c>
      <c r="AB430" s="162">
        <f>IF(OR(Z430=0,Z430="#N/A N/A"),0,AA430 / Z430*100)</f>
        <v>11.447368421052635</v>
      </c>
      <c r="AC430" s="161">
        <v>0</v>
      </c>
      <c r="AD430" s="163">
        <f>IF(D430 = C791,1,_xll.BDP(K430,$AD$7)*L430)</f>
        <v>0.89166000000000001</v>
      </c>
      <c r="AE430" s="186">
        <f>AA430*AC430*T430/AD430 / AF791</f>
        <v>0</v>
      </c>
      <c r="AF430" s="197"/>
      <c r="AG430" s="188"/>
      <c r="AH430" s="170"/>
    </row>
    <row r="431" spans="2:34" s="43" customFormat="1" ht="12" customHeight="1" x14ac:dyDescent="0.2">
      <c r="B431" s="48">
        <v>6364</v>
      </c>
      <c r="C431" s="140" t="s">
        <v>1203</v>
      </c>
      <c r="D431" s="43" t="str">
        <f>_xll.BDP(C431,$D$7)</f>
        <v>GBp</v>
      </c>
      <c r="E431" s="43" t="s">
        <v>1328</v>
      </c>
      <c r="F431" s="66">
        <f>_xll.BDP(C431,$F$7)</f>
        <v>4743</v>
      </c>
      <c r="G431" s="66">
        <f>_xll.BDP(C431,$G$7)</f>
        <v>4719</v>
      </c>
      <c r="H431" s="67">
        <f>IF(OR(G431="#N/A N/A",F431="#N/A N/A"),0,  G431 - F431)</f>
        <v>-24</v>
      </c>
      <c r="I431" s="75">
        <f>IF(OR(F431=0,F431="#N/A N/A"),0,H431 / F431*100)</f>
        <v>-0.50600885515496519</v>
      </c>
      <c r="J431" s="25">
        <v>0</v>
      </c>
      <c r="K431" s="48" t="str">
        <f>CONCATENATE(C791,D431, " Curncy")</f>
        <v>EURGBp Curncy</v>
      </c>
      <c r="L431" s="48">
        <f>IF(D431 = C791,1,_xll.BDP(K431,$L$7))</f>
        <v>1</v>
      </c>
      <c r="M431" s="68">
        <f>IF(D431 = C791,1,_xll.BDP(K431,$M$7)*L431)</f>
        <v>0.89085999999999999</v>
      </c>
      <c r="N431" s="69">
        <f>H431*J431*T431/M431</f>
        <v>0</v>
      </c>
      <c r="O431" s="78">
        <f>N431 / Y791</f>
        <v>0</v>
      </c>
      <c r="P431" s="69">
        <f>G431*J431*T431/M431</f>
        <v>0</v>
      </c>
      <c r="Q431" s="84">
        <f>P431 / Y791*100</f>
        <v>0</v>
      </c>
      <c r="R431" s="81">
        <f>IF(Q431&lt;0,Q431,0)</f>
        <v>0</v>
      </c>
      <c r="S431" s="152">
        <f>IF(Q431&gt;0,Q431,0)</f>
        <v>0</v>
      </c>
      <c r="T431" s="33">
        <f>IF(EXACT(D431,UPPER(D431)),1,0.01)/V431</f>
        <v>0.01</v>
      </c>
      <c r="U431" s="43">
        <v>0</v>
      </c>
      <c r="V431" s="43">
        <v>1</v>
      </c>
      <c r="W431" s="143">
        <f>IF(AND(Q431&lt;0,O431&gt;0),O431,0)</f>
        <v>0</v>
      </c>
      <c r="X431" s="143">
        <f>IF(AND(Q431&gt;0,O431&gt;0),O431,0)</f>
        <v>0</v>
      </c>
      <c r="Y431" s="194"/>
      <c r="Z431" s="176">
        <f>_xll.BDH(C431,$Z$7,$D$1,$D$1)</f>
        <v>4644</v>
      </c>
      <c r="AA431" s="174">
        <f>IF(OR(F431="#N/A N/A",Z431="#N/A N/A"),0,  F431 - Z431)</f>
        <v>99</v>
      </c>
      <c r="AB431" s="162">
        <f>IF(OR(Z431=0,Z431="#N/A N/A"),0,AA431 / Z431*100)</f>
        <v>2.1317829457364339</v>
      </c>
      <c r="AC431" s="161">
        <v>0</v>
      </c>
      <c r="AD431" s="163">
        <f>IF(D431 = C791,1,_xll.BDP(K431,$AD$7)*L431)</f>
        <v>0.89166000000000001</v>
      </c>
      <c r="AE431" s="186">
        <f>AA431*AC431*T431/AD431 / AF791</f>
        <v>0</v>
      </c>
      <c r="AF431" s="197"/>
      <c r="AG431" s="188"/>
      <c r="AH431" s="170"/>
    </row>
    <row r="432" spans="2:34" s="43" customFormat="1" ht="12" customHeight="1" x14ac:dyDescent="0.2">
      <c r="B432" s="48">
        <v>19455</v>
      </c>
      <c r="C432" s="140" t="s">
        <v>1204</v>
      </c>
      <c r="D432" s="43" t="str">
        <f>_xll.BDP(C432,$D$7)</f>
        <v>GBp</v>
      </c>
      <c r="E432" s="43" t="s">
        <v>1329</v>
      </c>
      <c r="F432" s="66">
        <f>_xll.BDP(C432,$F$7)</f>
        <v>59.4</v>
      </c>
      <c r="G432" s="66">
        <f>_xll.BDP(C432,$G$7)</f>
        <v>59.4</v>
      </c>
      <c r="H432" s="67">
        <f>IF(OR(G432="#N/A N/A",F432="#N/A N/A"),0,  G432 - F432)</f>
        <v>0</v>
      </c>
      <c r="I432" s="75">
        <f>IF(OR(F432=0,F432="#N/A N/A"),0,H432 / F432*100)</f>
        <v>0</v>
      </c>
      <c r="J432" s="25">
        <v>0</v>
      </c>
      <c r="K432" s="48" t="str">
        <f>CONCATENATE(C791,D432, " Curncy")</f>
        <v>EURGBp Curncy</v>
      </c>
      <c r="L432" s="48">
        <f>IF(D432 = C791,1,_xll.BDP(K432,$L$7))</f>
        <v>1</v>
      </c>
      <c r="M432" s="68">
        <f>IF(D432 = C791,1,_xll.BDP(K432,$M$7)*L432)</f>
        <v>0.89085999999999999</v>
      </c>
      <c r="N432" s="69">
        <f>H432*J432*T432/M432</f>
        <v>0</v>
      </c>
      <c r="O432" s="78">
        <f>N432 / Y791</f>
        <v>0</v>
      </c>
      <c r="P432" s="69">
        <f>G432*J432*T432/M432</f>
        <v>0</v>
      </c>
      <c r="Q432" s="84">
        <f>P432 / Y791*100</f>
        <v>0</v>
      </c>
      <c r="R432" s="81">
        <f>IF(Q432&lt;0,Q432,0)</f>
        <v>0</v>
      </c>
      <c r="S432" s="152">
        <f>IF(Q432&gt;0,Q432,0)</f>
        <v>0</v>
      </c>
      <c r="T432" s="33">
        <f>IF(EXACT(D432,UPPER(D432)),1,0.01)/V432</f>
        <v>0.01</v>
      </c>
      <c r="U432" s="43">
        <v>0</v>
      </c>
      <c r="V432" s="43">
        <v>1</v>
      </c>
      <c r="W432" s="143">
        <f>IF(AND(Q432&lt;0,O432&gt;0),O432,0)</f>
        <v>0</v>
      </c>
      <c r="X432" s="143">
        <f>IF(AND(Q432&gt;0,O432&gt;0),O432,0)</f>
        <v>0</v>
      </c>
      <c r="Y432" s="194"/>
      <c r="Z432" s="176">
        <f>_xll.BDH(C432,$Z$7,$D$1,$D$1)</f>
        <v>59.6</v>
      </c>
      <c r="AA432" s="174">
        <f>IF(OR(F432="#N/A N/A",Z432="#N/A N/A"),0,  F432 - Z432)</f>
        <v>-0.20000000000000284</v>
      </c>
      <c r="AB432" s="162">
        <f>IF(OR(Z432=0,Z432="#N/A N/A"),0,AA432 / Z432*100)</f>
        <v>-0.33557046979866251</v>
      </c>
      <c r="AC432" s="161">
        <v>0</v>
      </c>
      <c r="AD432" s="163">
        <f>IF(D432 = C791,1,_xll.BDP(K432,$AD$7)*L432)</f>
        <v>0.89166000000000001</v>
      </c>
      <c r="AE432" s="186">
        <f>AA432*AC432*T432/AD432 / AF791</f>
        <v>0</v>
      </c>
      <c r="AF432" s="197"/>
      <c r="AG432" s="188"/>
      <c r="AH432" s="170"/>
    </row>
    <row r="433" spans="2:34" s="43" customFormat="1" ht="12" customHeight="1" x14ac:dyDescent="0.2">
      <c r="B433" s="48">
        <v>3431</v>
      </c>
      <c r="C433" s="140" t="s">
        <v>1205</v>
      </c>
      <c r="D433" s="43" t="str">
        <f>_xll.BDP(C433,$D$7)</f>
        <v>GBp</v>
      </c>
      <c r="E433" s="43" t="s">
        <v>1330</v>
      </c>
      <c r="F433" s="66">
        <f>_xll.BDP(C433,$F$7)</f>
        <v>141.65</v>
      </c>
      <c r="G433" s="66">
        <f>_xll.BDP(C433,$G$7)</f>
        <v>142.55000000000001</v>
      </c>
      <c r="H433" s="67">
        <f>IF(OR(G433="#N/A N/A",F433="#N/A N/A"),0,  G433 - F433)</f>
        <v>0.90000000000000568</v>
      </c>
      <c r="I433" s="75">
        <f>IF(OR(F433=0,F433="#N/A N/A"),0,H433 / F433*100)</f>
        <v>0.63536886692552463</v>
      </c>
      <c r="J433" s="25">
        <v>0</v>
      </c>
      <c r="K433" s="48" t="str">
        <f>CONCATENATE(C791,D433, " Curncy")</f>
        <v>EURGBp Curncy</v>
      </c>
      <c r="L433" s="48">
        <f>IF(D433 = C791,1,_xll.BDP(K433,$L$7))</f>
        <v>1</v>
      </c>
      <c r="M433" s="68">
        <f>IF(D433 = C791,1,_xll.BDP(K433,$M$7)*L433)</f>
        <v>0.89085999999999999</v>
      </c>
      <c r="N433" s="69">
        <f>H433*J433*T433/M433</f>
        <v>0</v>
      </c>
      <c r="O433" s="78">
        <f>N433 / Y791</f>
        <v>0</v>
      </c>
      <c r="P433" s="69">
        <f>G433*J433*T433/M433</f>
        <v>0</v>
      </c>
      <c r="Q433" s="84">
        <f>P433 / Y791*100</f>
        <v>0</v>
      </c>
      <c r="R433" s="81">
        <f>IF(Q433&lt;0,Q433,0)</f>
        <v>0</v>
      </c>
      <c r="S433" s="152">
        <f>IF(Q433&gt;0,Q433,0)</f>
        <v>0</v>
      </c>
      <c r="T433" s="33">
        <f>IF(EXACT(D433,UPPER(D433)),1,0.01)/V433</f>
        <v>0.01</v>
      </c>
      <c r="U433" s="43">
        <v>0</v>
      </c>
      <c r="V433" s="43">
        <v>1</v>
      </c>
      <c r="W433" s="143">
        <f>IF(AND(Q433&lt;0,O433&gt;0),O433,0)</f>
        <v>0</v>
      </c>
      <c r="X433" s="143">
        <f>IF(AND(Q433&gt;0,O433&gt;0),O433,0)</f>
        <v>0</v>
      </c>
      <c r="Y433" s="194"/>
      <c r="Z433" s="176">
        <f>_xll.BDH(C433,$Z$7,$D$1,$D$1)</f>
        <v>141.15</v>
      </c>
      <c r="AA433" s="174">
        <f>IF(OR(F433="#N/A N/A",Z433="#N/A N/A"),0,  F433 - Z433)</f>
        <v>0.5</v>
      </c>
      <c r="AB433" s="162">
        <f>IF(OR(Z433=0,Z433="#N/A N/A"),0,AA433 / Z433*100)</f>
        <v>0.35423308537017356</v>
      </c>
      <c r="AC433" s="161">
        <v>0</v>
      </c>
      <c r="AD433" s="163">
        <f>IF(D433 = C791,1,_xll.BDP(K433,$AD$7)*L433)</f>
        <v>0.89166000000000001</v>
      </c>
      <c r="AE433" s="186">
        <f>AA433*AC433*T433/AD433 / AF791</f>
        <v>0</v>
      </c>
      <c r="AF433" s="197"/>
      <c r="AG433" s="188"/>
      <c r="AH433" s="170"/>
    </row>
    <row r="434" spans="2:34" s="43" customFormat="1" x14ac:dyDescent="0.2">
      <c r="B434" s="48">
        <v>19718</v>
      </c>
      <c r="D434" s="43" t="s">
        <v>87</v>
      </c>
      <c r="E434" s="43" t="s">
        <v>125</v>
      </c>
      <c r="F434" s="66">
        <v>0.9</v>
      </c>
      <c r="G434" s="66">
        <v>0.9</v>
      </c>
      <c r="H434" s="67">
        <f>IF(OR(G434="#N/A N/A",F434="#N/A N/A"),0,  G434 - F434)</f>
        <v>0</v>
      </c>
      <c r="I434" s="75">
        <f>IF(OR(F434=0,F434="#N/A N/A"),0,H434 / F434*100)</f>
        <v>0</v>
      </c>
      <c r="J434" s="25">
        <v>1908466</v>
      </c>
      <c r="K434" s="48" t="str">
        <f>CONCATENATE(C791,D434, " Curncy")</f>
        <v>EURGBP Curncy</v>
      </c>
      <c r="L434" s="48">
        <f>IF(D434 = C791,1,_xll.BDP(K434,$L$7))</f>
        <v>1</v>
      </c>
      <c r="M434" s="68">
        <f>IF(D434 = C791,1,_xll.BDP(K434,$M$7)*L434)</f>
        <v>0.89085999999999999</v>
      </c>
      <c r="N434" s="69">
        <f>H434*J434*T434/M434</f>
        <v>0</v>
      </c>
      <c r="O434" s="78">
        <f>N434 / Y791</f>
        <v>0</v>
      </c>
      <c r="P434" s="69">
        <f>G434*J434*T434/M434</f>
        <v>1928046.3821475878</v>
      </c>
      <c r="Q434" s="84">
        <f>P434 / Y791*100</f>
        <v>1.1459947571835609</v>
      </c>
      <c r="R434" s="81">
        <f>IF(Q434&lt;0,Q434,0)</f>
        <v>0</v>
      </c>
      <c r="S434" s="152">
        <f>IF(Q434&gt;0,Q434,0)</f>
        <v>1.1459947571835609</v>
      </c>
      <c r="T434" s="33">
        <f>IF(EXACT(D434,UPPER(D434)),1,0.01)/V434</f>
        <v>1</v>
      </c>
      <c r="U434" s="43">
        <v>1</v>
      </c>
      <c r="V434" s="43">
        <v>1</v>
      </c>
      <c r="W434" s="143">
        <f>IF(AND(Q434&lt;0,O434&gt;0),O434,0)</f>
        <v>0</v>
      </c>
      <c r="X434" s="143">
        <f>IF(AND(Q434&gt;0,O434&gt;0),O434,0)</f>
        <v>0</v>
      </c>
      <c r="Y434" s="194"/>
      <c r="Z434" s="176">
        <v>0.9</v>
      </c>
      <c r="AA434" s="174">
        <f>IF(OR(F434="#N/A N/A",Z434="#N/A N/A"),0,  F434 - Z434)</f>
        <v>0</v>
      </c>
      <c r="AB434" s="162">
        <f>IF(OR(Z434=0,Z434="#N/A N/A"),0,AA434 / Z434*100)</f>
        <v>0</v>
      </c>
      <c r="AC434" s="161">
        <v>1908466</v>
      </c>
      <c r="AD434" s="163">
        <f>IF(D434 = C791,1,_xll.BDP(K434,$AD$7)*L434)</f>
        <v>0.89166000000000001</v>
      </c>
      <c r="AE434" s="186">
        <f>AA434*AC434*T434/AD434 / AF791</f>
        <v>0</v>
      </c>
      <c r="AF434" s="197"/>
      <c r="AG434" s="188"/>
      <c r="AH434" s="170"/>
    </row>
    <row r="435" spans="2:34" s="43" customFormat="1" ht="12" customHeight="1" x14ac:dyDescent="0.2">
      <c r="B435" s="48">
        <v>20010</v>
      </c>
      <c r="C435" s="43" t="s">
        <v>1206</v>
      </c>
      <c r="D435" s="43" t="str">
        <f>_xll.BDP(C435,$D$7)</f>
        <v>GBp</v>
      </c>
      <c r="E435" s="43" t="s">
        <v>1331</v>
      </c>
      <c r="F435" s="66">
        <f>_xll.BDP(C435,$F$7)</f>
        <v>93.7</v>
      </c>
      <c r="G435" s="66">
        <f>_xll.BDP(C435,$G$7)</f>
        <v>93.7</v>
      </c>
      <c r="H435" s="67">
        <f>IF(OR(G435="#N/A N/A",F435="#N/A N/A"),0,  G435 - F435)</f>
        <v>0</v>
      </c>
      <c r="I435" s="75">
        <f>IF(OR(F435=0,F435="#N/A N/A"),0,H435 / F435*100)</f>
        <v>0</v>
      </c>
      <c r="J435" s="25">
        <v>0</v>
      </c>
      <c r="K435" s="48" t="str">
        <f>CONCATENATE(C791,D435, " Curncy")</f>
        <v>EURGBp Curncy</v>
      </c>
      <c r="L435" s="48">
        <f>IF(D435 = C791,1,_xll.BDP(K435,$L$7))</f>
        <v>1</v>
      </c>
      <c r="M435" s="68">
        <f>IF(D435 = C791,1,_xll.BDP(K435,$M$7)*L435)</f>
        <v>0.89085999999999999</v>
      </c>
      <c r="N435" s="69">
        <f>H435*J435*T435/M435</f>
        <v>0</v>
      </c>
      <c r="O435" s="78">
        <f>N435 / Y791</f>
        <v>0</v>
      </c>
      <c r="P435" s="69">
        <f>G435*J435*T435/M435</f>
        <v>0</v>
      </c>
      <c r="Q435" s="84">
        <f>P435 / Y791*100</f>
        <v>0</v>
      </c>
      <c r="R435" s="81">
        <f>IF(Q435&lt;0,Q435,0)</f>
        <v>0</v>
      </c>
      <c r="S435" s="152">
        <f>IF(Q435&gt;0,Q435,0)</f>
        <v>0</v>
      </c>
      <c r="T435" s="33">
        <f>IF(EXACT(D435,UPPER(D435)),1,0.01)/V435</f>
        <v>0.01</v>
      </c>
      <c r="U435" s="43">
        <v>0</v>
      </c>
      <c r="V435" s="43">
        <v>1</v>
      </c>
      <c r="W435" s="143">
        <f>IF(AND(Q435&lt;0,O435&gt;0),O435,0)</f>
        <v>0</v>
      </c>
      <c r="X435" s="143">
        <f>IF(AND(Q435&gt;0,O435&gt;0),O435,0)</f>
        <v>0</v>
      </c>
      <c r="Y435" s="194"/>
      <c r="Z435" s="176">
        <f>_xll.BDH(C435,$Z$7,$D$1,$D$1)</f>
        <v>91.3</v>
      </c>
      <c r="AA435" s="174">
        <f>IF(OR(F435="#N/A N/A",Z435="#N/A N/A"),0,  F435 - Z435)</f>
        <v>2.4000000000000057</v>
      </c>
      <c r="AB435" s="162">
        <f>IF(OR(Z435=0,Z435="#N/A N/A"),0,AA435 / Z435*100)</f>
        <v>2.6286966046002251</v>
      </c>
      <c r="AC435" s="161">
        <v>0</v>
      </c>
      <c r="AD435" s="163">
        <f>IF(D435 = C791,1,_xll.BDP(K435,$AD$7)*L435)</f>
        <v>0.89166000000000001</v>
      </c>
      <c r="AE435" s="186">
        <f>AA435*AC435*T435/AD435 / AF791</f>
        <v>0</v>
      </c>
      <c r="AF435" s="197"/>
      <c r="AG435" s="188"/>
      <c r="AH435" s="170"/>
    </row>
    <row r="436" spans="2:34" s="43" customFormat="1" ht="12" customHeight="1" x14ac:dyDescent="0.2">
      <c r="B436" s="48">
        <v>19653</v>
      </c>
      <c r="C436" s="43" t="s">
        <v>1207</v>
      </c>
      <c r="D436" s="43" t="str">
        <f>_xll.BDP(C436,$D$7)</f>
        <v>GBp</v>
      </c>
      <c r="E436" s="43" t="s">
        <v>1332</v>
      </c>
      <c r="F436" s="66">
        <f>_xll.BDP(C436,$F$7)</f>
        <v>2.1</v>
      </c>
      <c r="G436" s="66">
        <f>_xll.BDP(C436,$G$7)</f>
        <v>2.1</v>
      </c>
      <c r="H436" s="67">
        <f>IF(OR(G436="#N/A N/A",F436="#N/A N/A"),0,  G436 - F436)</f>
        <v>0</v>
      </c>
      <c r="I436" s="75">
        <f>IF(OR(F436=0,F436="#N/A N/A"),0,H436 / F436*100)</f>
        <v>0</v>
      </c>
      <c r="J436" s="25">
        <v>0</v>
      </c>
      <c r="K436" s="48" t="str">
        <f>CONCATENATE(C791,D436, " Curncy")</f>
        <v>EURGBp Curncy</v>
      </c>
      <c r="L436" s="48">
        <f>IF(D436 = C791,1,_xll.BDP(K436,$L$7))</f>
        <v>1</v>
      </c>
      <c r="M436" s="68">
        <f>IF(D436 = C791,1,_xll.BDP(K436,$M$7)*L436)</f>
        <v>0.89085999999999999</v>
      </c>
      <c r="N436" s="69">
        <f>H436*J436*T436/M436</f>
        <v>0</v>
      </c>
      <c r="O436" s="78">
        <f>N436 / Y791</f>
        <v>0</v>
      </c>
      <c r="P436" s="69">
        <f>G436*J436*T436/M436</f>
        <v>0</v>
      </c>
      <c r="Q436" s="84">
        <f>P436 / Y791*100</f>
        <v>0</v>
      </c>
      <c r="R436" s="81">
        <f>IF(Q436&lt;0,Q436,0)</f>
        <v>0</v>
      </c>
      <c r="S436" s="152">
        <f>IF(Q436&gt;0,Q436,0)</f>
        <v>0</v>
      </c>
      <c r="T436" s="33">
        <f>IF(EXACT(D436,UPPER(D436)),1,0.01)/V436</f>
        <v>0.01</v>
      </c>
      <c r="U436" s="43">
        <v>0</v>
      </c>
      <c r="V436" s="43">
        <v>1</v>
      </c>
      <c r="W436" s="143">
        <f>IF(AND(Q436&lt;0,O436&gt;0),O436,0)</f>
        <v>0</v>
      </c>
      <c r="X436" s="143">
        <f>IF(AND(Q436&gt;0,O436&gt;0),O436,0)</f>
        <v>0</v>
      </c>
      <c r="Y436" s="194"/>
      <c r="Z436" s="176">
        <f>_xll.BDH(C436,$Z$7,$D$1,$D$1)</f>
        <v>2.0750000000000002</v>
      </c>
      <c r="AA436" s="174">
        <f>IF(OR(F436="#N/A N/A",Z436="#N/A N/A"),0,  F436 - Z436)</f>
        <v>2.4999999999999911E-2</v>
      </c>
      <c r="AB436" s="162">
        <f>IF(OR(Z436=0,Z436="#N/A N/A"),0,AA436 / Z436*100)</f>
        <v>1.2048192771084292</v>
      </c>
      <c r="AC436" s="161">
        <v>0</v>
      </c>
      <c r="AD436" s="163">
        <f>IF(D436 = C791,1,_xll.BDP(K436,$AD$7)*L436)</f>
        <v>0.89166000000000001</v>
      </c>
      <c r="AE436" s="186">
        <f>AA436*AC436*T436/AD436 / AF791</f>
        <v>0</v>
      </c>
      <c r="AF436" s="197"/>
      <c r="AG436" s="188"/>
      <c r="AH436" s="170"/>
    </row>
    <row r="437" spans="2:34" s="43" customFormat="1" ht="12" customHeight="1" x14ac:dyDescent="0.2">
      <c r="B437" s="48">
        <v>7231</v>
      </c>
      <c r="C437" s="43" t="s">
        <v>1208</v>
      </c>
      <c r="D437" s="43" t="str">
        <f>_xll.BDP(C437,$D$7)</f>
        <v>GBp</v>
      </c>
      <c r="E437" s="43" t="s">
        <v>1333</v>
      </c>
      <c r="F437" s="66">
        <f>_xll.BDP(C437,$F$7)</f>
        <v>131.35</v>
      </c>
      <c r="G437" s="66">
        <f>_xll.BDP(C437,$G$7)</f>
        <v>131</v>
      </c>
      <c r="H437" s="67">
        <f>IF(OR(G437="#N/A N/A",F437="#N/A N/A"),0,  G437 - F437)</f>
        <v>-0.34999999999999432</v>
      </c>
      <c r="I437" s="75">
        <f>IF(OR(F437=0,F437="#N/A N/A"),0,H437 / F437*100)</f>
        <v>-0.26646364674533257</v>
      </c>
      <c r="J437" s="25">
        <v>0</v>
      </c>
      <c r="K437" s="48" t="str">
        <f>CONCATENATE(C791,D437, " Curncy")</f>
        <v>EURGBp Curncy</v>
      </c>
      <c r="L437" s="48">
        <f>IF(D437 = C791,1,_xll.BDP(K437,$L$7))</f>
        <v>1</v>
      </c>
      <c r="M437" s="68">
        <f>IF(D437 = C791,1,_xll.BDP(K437,$M$7)*L437)</f>
        <v>0.89085999999999999</v>
      </c>
      <c r="N437" s="69">
        <f>H437*J437*T437/M437</f>
        <v>0</v>
      </c>
      <c r="O437" s="78">
        <f>N437 / Y791</f>
        <v>0</v>
      </c>
      <c r="P437" s="69">
        <f>G437*J437*T437/M437</f>
        <v>0</v>
      </c>
      <c r="Q437" s="84">
        <f>P437 / Y791*100</f>
        <v>0</v>
      </c>
      <c r="R437" s="81">
        <f>IF(Q437&lt;0,Q437,0)</f>
        <v>0</v>
      </c>
      <c r="S437" s="152">
        <f>IF(Q437&gt;0,Q437,0)</f>
        <v>0</v>
      </c>
      <c r="T437" s="33">
        <f>IF(EXACT(D437,UPPER(D437)),1,0.01)/V437</f>
        <v>0.01</v>
      </c>
      <c r="U437" s="43">
        <v>0</v>
      </c>
      <c r="V437" s="43">
        <v>1</v>
      </c>
      <c r="W437" s="143">
        <f>IF(AND(Q437&lt;0,O437&gt;0),O437,0)</f>
        <v>0</v>
      </c>
      <c r="X437" s="143">
        <f>IF(AND(Q437&gt;0,O437&gt;0),O437,0)</f>
        <v>0</v>
      </c>
      <c r="Y437" s="194"/>
      <c r="Z437" s="176">
        <f>_xll.BDH(C437,$Z$7,$D$1,$D$1)</f>
        <v>128.55000000000001</v>
      </c>
      <c r="AA437" s="174">
        <f>IF(OR(F437="#N/A N/A",Z437="#N/A N/A"),0,  F437 - Z437)</f>
        <v>2.7999999999999829</v>
      </c>
      <c r="AB437" s="162">
        <f>IF(OR(Z437=0,Z437="#N/A N/A"),0,AA437 / Z437*100)</f>
        <v>2.1781408012446382</v>
      </c>
      <c r="AC437" s="161">
        <v>0</v>
      </c>
      <c r="AD437" s="163">
        <f>IF(D437 = C791,1,_xll.BDP(K437,$AD$7)*L437)</f>
        <v>0.89166000000000001</v>
      </c>
      <c r="AE437" s="186">
        <f>AA437*AC437*T437/AD437 / AF791</f>
        <v>0</v>
      </c>
      <c r="AF437" s="197"/>
      <c r="AG437" s="188"/>
      <c r="AH437" s="170"/>
    </row>
    <row r="438" spans="2:34" s="43" customFormat="1" x14ac:dyDescent="0.2">
      <c r="B438" s="48">
        <v>19500</v>
      </c>
      <c r="C438" s="140" t="s">
        <v>124</v>
      </c>
      <c r="D438" s="43" t="str">
        <f>_xll.BDP(C438,$D$7)</f>
        <v>GBp</v>
      </c>
      <c r="E438" s="43" t="s">
        <v>511</v>
      </c>
      <c r="F438" s="66">
        <f>_xll.BDP(C438,$F$7)</f>
        <v>2459</v>
      </c>
      <c r="G438" s="66">
        <f>_xll.BDP(C438,$G$7)</f>
        <v>2518</v>
      </c>
      <c r="H438" s="67">
        <f>IF(OR(G438="#N/A N/A",F438="#N/A N/A"),0,  G438 - F438)</f>
        <v>59</v>
      </c>
      <c r="I438" s="75">
        <f>IF(OR(F438=0,F438="#N/A N/A"),0,H438 / F438*100)</f>
        <v>2.3993493289955268</v>
      </c>
      <c r="J438" s="25">
        <v>-254000</v>
      </c>
      <c r="K438" s="48" t="str">
        <f>CONCATENATE(C791,D438, " Curncy")</f>
        <v>EURGBp Curncy</v>
      </c>
      <c r="L438" s="48">
        <f>IF(D438 = C791,1,_xll.BDP(K438,$L$7))</f>
        <v>1</v>
      </c>
      <c r="M438" s="68">
        <f>IF(D438 = C791,1,_xll.BDP(K438,$M$7)*L438)</f>
        <v>0.89085999999999999</v>
      </c>
      <c r="N438" s="69">
        <f>H438*J438*T438/M438</f>
        <v>-168219.47331791752</v>
      </c>
      <c r="O438" s="78">
        <f>N438 / Y791</f>
        <v>-9.9986512909395683E-4</v>
      </c>
      <c r="P438" s="69">
        <f>G438*J438*T438/M438</f>
        <v>-7179264.9799070563</v>
      </c>
      <c r="Q438" s="84">
        <f>P438 / Y791*100</f>
        <v>-4.2672210085738698</v>
      </c>
      <c r="R438" s="81">
        <f>IF(Q438&lt;0,Q438,0)</f>
        <v>-4.2672210085738698</v>
      </c>
      <c r="S438" s="152">
        <f>IF(Q438&gt;0,Q438,0)</f>
        <v>0</v>
      </c>
      <c r="T438" s="33">
        <f>IF(EXACT(D438,UPPER(D438)),1,0.01)/V438</f>
        <v>0.01</v>
      </c>
      <c r="U438" s="43">
        <v>0</v>
      </c>
      <c r="V438" s="43">
        <v>1</v>
      </c>
      <c r="W438" s="143">
        <f>IF(AND(Q438&lt;0,O438&gt;0),O438,0)</f>
        <v>0</v>
      </c>
      <c r="X438" s="143">
        <f>IF(AND(Q438&gt;0,O438&gt;0),O438,0)</f>
        <v>0</v>
      </c>
      <c r="Y438" s="194"/>
      <c r="Z438" s="176">
        <f>_xll.BDH(C438,$Z$7,$D$1,$D$1)</f>
        <v>2414</v>
      </c>
      <c r="AA438" s="174">
        <f>IF(OR(F438="#N/A N/A",Z438="#N/A N/A"),0,  F438 - Z438)</f>
        <v>45</v>
      </c>
      <c r="AB438" s="162">
        <f>IF(OR(Z438=0,Z438="#N/A N/A"),0,AA438 / Z438*100)</f>
        <v>1.8641259320629662</v>
      </c>
      <c r="AC438" s="161">
        <v>-254000</v>
      </c>
      <c r="AD438" s="163">
        <f>IF(D438 = C791,1,_xll.BDP(K438,$AD$7)*L438)</f>
        <v>0.89166000000000001</v>
      </c>
      <c r="AE438" s="186">
        <f>AA438*AC438*T438/AD438 / AF791</f>
        <v>-7.5338996602684785E-4</v>
      </c>
      <c r="AF438" s="197"/>
      <c r="AG438" s="188"/>
      <c r="AH438" s="170"/>
    </row>
    <row r="439" spans="2:34" s="43" customFormat="1" ht="12" customHeight="1" x14ac:dyDescent="0.2">
      <c r="B439" s="48">
        <v>6152</v>
      </c>
      <c r="C439" s="140" t="s">
        <v>1209</v>
      </c>
      <c r="D439" s="43" t="str">
        <f>_xll.BDP(C439,$D$7)</f>
        <v>GBp</v>
      </c>
      <c r="E439" s="43" t="s">
        <v>1334</v>
      </c>
      <c r="F439" s="66">
        <f>_xll.BDP(C439,$F$7)</f>
        <v>1544.5</v>
      </c>
      <c r="G439" s="66">
        <f>_xll.BDP(C439,$G$7)</f>
        <v>1543.75</v>
      </c>
      <c r="H439" s="67">
        <f>IF(OR(G439="#N/A N/A",F439="#N/A N/A"),0,  G439 - F439)</f>
        <v>-0.75</v>
      </c>
      <c r="I439" s="75">
        <f>IF(OR(F439=0,F439="#N/A N/A"),0,H439 / F439*100)</f>
        <v>-4.8559404337973455E-2</v>
      </c>
      <c r="J439" s="25">
        <v>0</v>
      </c>
      <c r="K439" s="48" t="str">
        <f>CONCATENATE(C791,D439, " Curncy")</f>
        <v>EURGBp Curncy</v>
      </c>
      <c r="L439" s="48">
        <f>IF(D439 = C791,1,_xll.BDP(K439,$L$7))</f>
        <v>1</v>
      </c>
      <c r="M439" s="68">
        <f>IF(D439 = C791,1,_xll.BDP(K439,$M$7)*L439)</f>
        <v>0.89085999999999999</v>
      </c>
      <c r="N439" s="69">
        <f>H439*J439*T439/M439</f>
        <v>0</v>
      </c>
      <c r="O439" s="78">
        <f>N439 / Y791</f>
        <v>0</v>
      </c>
      <c r="P439" s="69">
        <f>G439*J439*T439/M439</f>
        <v>0</v>
      </c>
      <c r="Q439" s="84">
        <f>P439 / Y791*100</f>
        <v>0</v>
      </c>
      <c r="R439" s="81">
        <f>IF(Q439&lt;0,Q439,0)</f>
        <v>0</v>
      </c>
      <c r="S439" s="152">
        <f>IF(Q439&gt;0,Q439,0)</f>
        <v>0</v>
      </c>
      <c r="T439" s="33">
        <f>IF(EXACT(D439,UPPER(D439)),1,0.01)/V439</f>
        <v>0.01</v>
      </c>
      <c r="U439" s="43">
        <v>0</v>
      </c>
      <c r="V439" s="43">
        <v>1</v>
      </c>
      <c r="W439" s="143">
        <f>IF(AND(Q439&lt;0,O439&gt;0),O439,0)</f>
        <v>0</v>
      </c>
      <c r="X439" s="143">
        <f>IF(AND(Q439&gt;0,O439&gt;0),O439,0)</f>
        <v>0</v>
      </c>
      <c r="Y439" s="194"/>
      <c r="Z439" s="176">
        <f>_xll.BDH(C439,$Z$7,$D$1,$D$1)</f>
        <v>1522.5</v>
      </c>
      <c r="AA439" s="174">
        <f>IF(OR(F439="#N/A N/A",Z439="#N/A N/A"),0,  F439 - Z439)</f>
        <v>22</v>
      </c>
      <c r="AB439" s="162">
        <f>IF(OR(Z439=0,Z439="#N/A N/A"),0,AA439 / Z439*100)</f>
        <v>1.444991789819376</v>
      </c>
      <c r="AC439" s="161">
        <v>0</v>
      </c>
      <c r="AD439" s="163">
        <f>IF(D439 = C791,1,_xll.BDP(K439,$AD$7)*L439)</f>
        <v>0.89166000000000001</v>
      </c>
      <c r="AE439" s="186">
        <f>AA439*AC439*T439/AD439 / AF791</f>
        <v>0</v>
      </c>
      <c r="AF439" s="197"/>
      <c r="AG439" s="188"/>
      <c r="AH439" s="170"/>
    </row>
    <row r="440" spans="2:34" s="43" customFormat="1" ht="12" customHeight="1" x14ac:dyDescent="0.2">
      <c r="B440" s="48">
        <v>11455</v>
      </c>
      <c r="C440" s="140" t="s">
        <v>1210</v>
      </c>
      <c r="D440" s="43" t="str">
        <f>_xll.BDP(C440,$D$7)</f>
        <v>GBp</v>
      </c>
      <c r="E440" s="43" t="s">
        <v>1335</v>
      </c>
      <c r="F440" s="66">
        <f>_xll.BDP(C440,$F$7)</f>
        <v>2444</v>
      </c>
      <c r="G440" s="66">
        <f>_xll.BDP(C440,$G$7)</f>
        <v>2459</v>
      </c>
      <c r="H440" s="67">
        <f>IF(OR(G440="#N/A N/A",F440="#N/A N/A"),0,  G440 - F440)</f>
        <v>15</v>
      </c>
      <c r="I440" s="75">
        <f>IF(OR(F440=0,F440="#N/A N/A"),0,H440 / F440*100)</f>
        <v>0.61374795417348604</v>
      </c>
      <c r="J440" s="25">
        <v>0</v>
      </c>
      <c r="K440" s="48" t="str">
        <f>CONCATENATE(C791,D440, " Curncy")</f>
        <v>EURGBp Curncy</v>
      </c>
      <c r="L440" s="48">
        <f>IF(D440 = C791,1,_xll.BDP(K440,$L$7))</f>
        <v>1</v>
      </c>
      <c r="M440" s="68">
        <f>IF(D440 = C791,1,_xll.BDP(K440,$M$7)*L440)</f>
        <v>0.89085999999999999</v>
      </c>
      <c r="N440" s="69">
        <f>H440*J440*T440/M440</f>
        <v>0</v>
      </c>
      <c r="O440" s="78">
        <f>N440 / Y791</f>
        <v>0</v>
      </c>
      <c r="P440" s="69">
        <f>G440*J440*T440/M440</f>
        <v>0</v>
      </c>
      <c r="Q440" s="84">
        <f>P440 / Y791*100</f>
        <v>0</v>
      </c>
      <c r="R440" s="81">
        <f>IF(Q440&lt;0,Q440,0)</f>
        <v>0</v>
      </c>
      <c r="S440" s="152">
        <f>IF(Q440&gt;0,Q440,0)</f>
        <v>0</v>
      </c>
      <c r="T440" s="33">
        <f>IF(EXACT(D440,UPPER(D440)),1,0.01)/V440</f>
        <v>0.01</v>
      </c>
      <c r="U440" s="43">
        <v>0</v>
      </c>
      <c r="V440" s="43">
        <v>1</v>
      </c>
      <c r="W440" s="143">
        <f>IF(AND(Q440&lt;0,O440&gt;0),O440,0)</f>
        <v>0</v>
      </c>
      <c r="X440" s="143">
        <f>IF(AND(Q440&gt;0,O440&gt;0),O440,0)</f>
        <v>0</v>
      </c>
      <c r="Y440" s="194"/>
      <c r="Z440" s="176">
        <f>_xll.BDH(C440,$Z$7,$D$1,$D$1)</f>
        <v>2439</v>
      </c>
      <c r="AA440" s="174">
        <f>IF(OR(F440="#N/A N/A",Z440="#N/A N/A"),0,  F440 - Z440)</f>
        <v>5</v>
      </c>
      <c r="AB440" s="162">
        <f>IF(OR(Z440=0,Z440="#N/A N/A"),0,AA440 / Z440*100)</f>
        <v>0.2050020500205002</v>
      </c>
      <c r="AC440" s="161">
        <v>0</v>
      </c>
      <c r="AD440" s="163">
        <f>IF(D440 = C791,1,_xll.BDP(K440,$AD$7)*L440)</f>
        <v>0.89166000000000001</v>
      </c>
      <c r="AE440" s="186">
        <f>AA440*AC440*T440/AD440 / AF791</f>
        <v>0</v>
      </c>
      <c r="AF440" s="197"/>
      <c r="AG440" s="188"/>
      <c r="AH440" s="170"/>
    </row>
    <row r="441" spans="2:34" s="43" customFormat="1" x14ac:dyDescent="0.2">
      <c r="B441" s="48">
        <v>5993</v>
      </c>
      <c r="C441" s="140" t="s">
        <v>123</v>
      </c>
      <c r="D441" s="43" t="str">
        <f>_xll.BDP(C441,$D$7)</f>
        <v>GBp</v>
      </c>
      <c r="E441" s="43" t="s">
        <v>512</v>
      </c>
      <c r="F441" s="66">
        <f>_xll.BDP(C441,$F$7)</f>
        <v>650</v>
      </c>
      <c r="G441" s="66">
        <f>_xll.BDP(C441,$G$7)</f>
        <v>656.5</v>
      </c>
      <c r="H441" s="67">
        <f>IF(OR(G441="#N/A N/A",F441="#N/A N/A"),0,  G441 - F441)</f>
        <v>6.5</v>
      </c>
      <c r="I441" s="75">
        <f>IF(OR(F441=0,F441="#N/A N/A"),0,H441 / F441*100)</f>
        <v>1</v>
      </c>
      <c r="J441" s="25">
        <v>261933</v>
      </c>
      <c r="K441" s="48" t="str">
        <f>CONCATENATE(C791,D441, " Curncy")</f>
        <v>EURGBp Curncy</v>
      </c>
      <c r="L441" s="48">
        <f>IF(D441 = C791,1,_xll.BDP(K441,$L$7))</f>
        <v>1</v>
      </c>
      <c r="M441" s="68">
        <f>IF(D441 = C791,1,_xll.BDP(K441,$M$7)*L441)</f>
        <v>0.89085999999999999</v>
      </c>
      <c r="N441" s="69">
        <f>H441*J441*T441/M441</f>
        <v>19111.470938194554</v>
      </c>
      <c r="O441" s="78">
        <f>N441 / Y791</f>
        <v>1.1359501358489844E-4</v>
      </c>
      <c r="P441" s="69">
        <f>G441*J441*T441/M441</f>
        <v>1930258.56475765</v>
      </c>
      <c r="Q441" s="84">
        <f>P441 / Y791*100</f>
        <v>1.147309637207474</v>
      </c>
      <c r="R441" s="81">
        <f>IF(Q441&lt;0,Q441,0)</f>
        <v>0</v>
      </c>
      <c r="S441" s="152">
        <f>IF(Q441&gt;0,Q441,0)</f>
        <v>1.147309637207474</v>
      </c>
      <c r="T441" s="33">
        <f>IF(EXACT(D441,UPPER(D441)),1,0.01)/V441</f>
        <v>0.01</v>
      </c>
      <c r="U441" s="43">
        <v>0</v>
      </c>
      <c r="V441" s="43">
        <v>1</v>
      </c>
      <c r="W441" s="143">
        <f>IF(AND(Q441&lt;0,O441&gt;0),O441,0)</f>
        <v>0</v>
      </c>
      <c r="X441" s="143">
        <f>IF(AND(Q441&gt;0,O441&gt;0),O441,0)</f>
        <v>1.1359501358489844E-4</v>
      </c>
      <c r="Y441" s="194"/>
      <c r="Z441" s="176">
        <f>_xll.BDH(C441,$Z$7,$D$1,$D$1)</f>
        <v>648.5</v>
      </c>
      <c r="AA441" s="174">
        <f>IF(OR(F441="#N/A N/A",Z441="#N/A N/A"),0,  F441 - Z441)</f>
        <v>1.5</v>
      </c>
      <c r="AB441" s="162">
        <f>IF(OR(Z441=0,Z441="#N/A N/A"),0,AA441 / Z441*100)</f>
        <v>0.2313030069390902</v>
      </c>
      <c r="AC441" s="161">
        <v>261933</v>
      </c>
      <c r="AD441" s="163">
        <f>IF(D441 = C791,1,_xll.BDP(K441,$AD$7)*L441)</f>
        <v>0.89166000000000001</v>
      </c>
      <c r="AE441" s="186">
        <f>AA441*AC441*T441/AD441 / AF791</f>
        <v>2.5897335166838629E-5</v>
      </c>
      <c r="AF441" s="197"/>
      <c r="AG441" s="188"/>
      <c r="AH441" s="170"/>
    </row>
    <row r="442" spans="2:34" s="43" customFormat="1" ht="12" customHeight="1" x14ac:dyDescent="0.2">
      <c r="B442" s="48">
        <v>6035</v>
      </c>
      <c r="C442" s="140" t="s">
        <v>1211</v>
      </c>
      <c r="D442" s="43" t="str">
        <f>_xll.BDP(C442,$D$7)</f>
        <v>GBp</v>
      </c>
      <c r="E442" s="43" t="s">
        <v>1336</v>
      </c>
      <c r="F442" s="66">
        <f>_xll.BDP(C442,$F$7)</f>
        <v>541.5</v>
      </c>
      <c r="G442" s="66">
        <f>_xll.BDP(C442,$G$7)</f>
        <v>544</v>
      </c>
      <c r="H442" s="67">
        <f>IF(OR(G442="#N/A N/A",F442="#N/A N/A"),0,  G442 - F442)</f>
        <v>2.5</v>
      </c>
      <c r="I442" s="75">
        <f>IF(OR(F442=0,F442="#N/A N/A"),0,H442 / F442*100)</f>
        <v>0.46168051708217916</v>
      </c>
      <c r="J442" s="25">
        <v>0</v>
      </c>
      <c r="K442" s="48" t="str">
        <f>CONCATENATE(C791,D442, " Curncy")</f>
        <v>EURGBp Curncy</v>
      </c>
      <c r="L442" s="48">
        <f>IF(D442 = C791,1,_xll.BDP(K442,$L$7))</f>
        <v>1</v>
      </c>
      <c r="M442" s="68">
        <f>IF(D442 = C791,1,_xll.BDP(K442,$M$7)*L442)</f>
        <v>0.89085999999999999</v>
      </c>
      <c r="N442" s="69">
        <f>H442*J442*T442/M442</f>
        <v>0</v>
      </c>
      <c r="O442" s="78">
        <f>N442 / Y791</f>
        <v>0</v>
      </c>
      <c r="P442" s="69">
        <f>G442*J442*T442/M442</f>
        <v>0</v>
      </c>
      <c r="Q442" s="84">
        <f>P442 / Y791*100</f>
        <v>0</v>
      </c>
      <c r="R442" s="81">
        <f>IF(Q442&lt;0,Q442,0)</f>
        <v>0</v>
      </c>
      <c r="S442" s="152">
        <f>IF(Q442&gt;0,Q442,0)</f>
        <v>0</v>
      </c>
      <c r="T442" s="33">
        <f>IF(EXACT(D442,UPPER(D442)),1,0.01)/V442</f>
        <v>0.01</v>
      </c>
      <c r="U442" s="43">
        <v>0</v>
      </c>
      <c r="V442" s="43">
        <v>1</v>
      </c>
      <c r="W442" s="143">
        <f>IF(AND(Q442&lt;0,O442&gt;0),O442,0)</f>
        <v>0</v>
      </c>
      <c r="X442" s="143">
        <f>IF(AND(Q442&gt;0,O442&gt;0),O442,0)</f>
        <v>0</v>
      </c>
      <c r="Y442" s="194"/>
      <c r="Z442" s="176">
        <f>_xll.BDH(C442,$Z$7,$D$1,$D$1)</f>
        <v>542</v>
      </c>
      <c r="AA442" s="174">
        <f>IF(OR(F442="#N/A N/A",Z442="#N/A N/A"),0,  F442 - Z442)</f>
        <v>-0.5</v>
      </c>
      <c r="AB442" s="162">
        <f>IF(OR(Z442=0,Z442="#N/A N/A"),0,AA442 / Z442*100)</f>
        <v>-9.2250922509225092E-2</v>
      </c>
      <c r="AC442" s="161">
        <v>0</v>
      </c>
      <c r="AD442" s="163">
        <f>IF(D442 = C791,1,_xll.BDP(K442,$AD$7)*L442)</f>
        <v>0.89166000000000001</v>
      </c>
      <c r="AE442" s="186">
        <f>AA442*AC442*T442/AD442 / AF791</f>
        <v>0</v>
      </c>
      <c r="AF442" s="197"/>
      <c r="AG442" s="188"/>
      <c r="AH442" s="170"/>
    </row>
    <row r="443" spans="2:34" s="43" customFormat="1" ht="12" customHeight="1" x14ac:dyDescent="0.2">
      <c r="B443" s="48">
        <v>18875</v>
      </c>
      <c r="C443" s="140" t="s">
        <v>1212</v>
      </c>
      <c r="D443" s="43" t="str">
        <f>_xll.BDP(C443,$D$7)</f>
        <v>GBp</v>
      </c>
      <c r="E443" s="43" t="s">
        <v>1337</v>
      </c>
      <c r="F443" s="66">
        <f>_xll.BDP(C443,$F$7)</f>
        <v>6790</v>
      </c>
      <c r="G443" s="66">
        <f>_xll.BDP(C443,$G$7)</f>
        <v>6815</v>
      </c>
      <c r="H443" s="67">
        <f>IF(OR(G443="#N/A N/A",F443="#N/A N/A"),0,  G443 - F443)</f>
        <v>25</v>
      </c>
      <c r="I443" s="75">
        <f>IF(OR(F443=0,F443="#N/A N/A"),0,H443 / F443*100)</f>
        <v>0.36818851251840939</v>
      </c>
      <c r="J443" s="25">
        <v>0</v>
      </c>
      <c r="K443" s="48" t="str">
        <f>CONCATENATE(C791,D443, " Curncy")</f>
        <v>EURGBp Curncy</v>
      </c>
      <c r="L443" s="48">
        <f>IF(D443 = C791,1,_xll.BDP(K443,$L$7))</f>
        <v>1</v>
      </c>
      <c r="M443" s="68">
        <f>IF(D443 = C791,1,_xll.BDP(K443,$M$7)*L443)</f>
        <v>0.89085999999999999</v>
      </c>
      <c r="N443" s="69">
        <f>H443*J443*T443/M443</f>
        <v>0</v>
      </c>
      <c r="O443" s="78">
        <f>N443 / Y791</f>
        <v>0</v>
      </c>
      <c r="P443" s="69">
        <f>G443*J443*T443/M443</f>
        <v>0</v>
      </c>
      <c r="Q443" s="84">
        <f>P443 / Y791*100</f>
        <v>0</v>
      </c>
      <c r="R443" s="81">
        <f>IF(Q443&lt;0,Q443,0)</f>
        <v>0</v>
      </c>
      <c r="S443" s="152">
        <f>IF(Q443&gt;0,Q443,0)</f>
        <v>0</v>
      </c>
      <c r="T443" s="33">
        <f>IF(EXACT(D443,UPPER(D443)),1,0.01)/V443</f>
        <v>0.01</v>
      </c>
      <c r="U443" s="43">
        <v>0</v>
      </c>
      <c r="V443" s="43">
        <v>1</v>
      </c>
      <c r="W443" s="143">
        <f>IF(AND(Q443&lt;0,O443&gt;0),O443,0)</f>
        <v>0</v>
      </c>
      <c r="X443" s="143">
        <f>IF(AND(Q443&gt;0,O443&gt;0),O443,0)</f>
        <v>0</v>
      </c>
      <c r="Y443" s="194"/>
      <c r="Z443" s="176">
        <f>_xll.BDH(C443,$Z$7,$D$1,$D$1)</f>
        <v>6740</v>
      </c>
      <c r="AA443" s="174">
        <f>IF(OR(F443="#N/A N/A",Z443="#N/A N/A"),0,  F443 - Z443)</f>
        <v>50</v>
      </c>
      <c r="AB443" s="162">
        <f>IF(OR(Z443=0,Z443="#N/A N/A"),0,AA443 / Z443*100)</f>
        <v>0.74183976261127604</v>
      </c>
      <c r="AC443" s="161">
        <v>0</v>
      </c>
      <c r="AD443" s="163">
        <f>IF(D443 = C791,1,_xll.BDP(K443,$AD$7)*L443)</f>
        <v>0.89166000000000001</v>
      </c>
      <c r="AE443" s="186">
        <f>AA443*AC443*T443/AD443 / AF791</f>
        <v>0</v>
      </c>
      <c r="AF443" s="197"/>
      <c r="AG443" s="188"/>
      <c r="AH443" s="170"/>
    </row>
    <row r="444" spans="2:34" s="43" customFormat="1" x14ac:dyDescent="0.2">
      <c r="B444" s="48">
        <v>6423</v>
      </c>
      <c r="C444" s="140" t="s">
        <v>121</v>
      </c>
      <c r="D444" s="43" t="str">
        <f>_xll.BDP(C444,$D$7)</f>
        <v>GBp</v>
      </c>
      <c r="E444" s="43" t="s">
        <v>513</v>
      </c>
      <c r="F444" s="66">
        <f>_xll.BDP(C444,$F$7)</f>
        <v>27.76</v>
      </c>
      <c r="G444" s="66">
        <f>_xll.BDP(C444,$G$7)</f>
        <v>26.92</v>
      </c>
      <c r="H444" s="67">
        <f>IF(OR(G444="#N/A N/A",F444="#N/A N/A"),0,  G444 - F444)</f>
        <v>-0.83999999999999986</v>
      </c>
      <c r="I444" s="75">
        <f>IF(OR(F444=0,F444="#N/A N/A"),0,H444 / F444*100)</f>
        <v>-3.0259365994236305</v>
      </c>
      <c r="J444" s="25">
        <v>-21288000</v>
      </c>
      <c r="K444" s="48" t="str">
        <f>CONCATENATE(C791,D444, " Curncy")</f>
        <v>EURGBp Curncy</v>
      </c>
      <c r="L444" s="48">
        <f>IF(D444 = C791,1,_xll.BDP(K444,$L$7))</f>
        <v>1</v>
      </c>
      <c r="M444" s="68">
        <f>IF(D444 = C791,1,_xll.BDP(K444,$M$7)*L444)</f>
        <v>0.89085999999999999</v>
      </c>
      <c r="N444" s="69">
        <f>H444*J444*T444/M444</f>
        <v>200726.48901061891</v>
      </c>
      <c r="O444" s="78">
        <f>N444 / Y791</f>
        <v>1.1930807586579342E-3</v>
      </c>
      <c r="P444" s="69">
        <f>G444*J444*T444/M444</f>
        <v>-6432806.0525784083</v>
      </c>
      <c r="Q444" s="84">
        <f>P444 / Y791*100</f>
        <v>-3.8235397646513811</v>
      </c>
      <c r="R444" s="81">
        <f>IF(Q444&lt;0,Q444,0)</f>
        <v>-3.8235397646513811</v>
      </c>
      <c r="S444" s="152">
        <f>IF(Q444&gt;0,Q444,0)</f>
        <v>0</v>
      </c>
      <c r="T444" s="33">
        <f>IF(EXACT(D444,UPPER(D444)),1,0.01)/V444</f>
        <v>0.01</v>
      </c>
      <c r="U444" s="43">
        <v>0</v>
      </c>
      <c r="V444" s="43">
        <v>1</v>
      </c>
      <c r="W444" s="143">
        <f>IF(AND(Q444&lt;0,O444&gt;0),O444,0)</f>
        <v>1.1930807586579342E-3</v>
      </c>
      <c r="X444" s="143">
        <f>IF(AND(Q444&gt;0,O444&gt;0),O444,0)</f>
        <v>0</v>
      </c>
      <c r="Y444" s="194"/>
      <c r="Z444" s="176">
        <f>_xll.BDH(C444,$Z$7,$D$1,$D$1)</f>
        <v>27.88</v>
      </c>
      <c r="AA444" s="174">
        <f>IF(OR(F444="#N/A N/A",Z444="#N/A N/A"),0,  F444 - Z444)</f>
        <v>-0.11999999999999744</v>
      </c>
      <c r="AB444" s="162">
        <f>IF(OR(Z444=0,Z444="#N/A N/A"),0,AA444 / Z444*100)</f>
        <v>-0.43041606886656192</v>
      </c>
      <c r="AC444" s="161">
        <v>-21288000</v>
      </c>
      <c r="AD444" s="163">
        <f>IF(D444 = C791,1,_xll.BDP(K444,$AD$7)*L444)</f>
        <v>0.89166000000000001</v>
      </c>
      <c r="AE444" s="186">
        <f>AA444*AC444*T444/AD444 / AF791</f>
        <v>1.6837969130476847E-4</v>
      </c>
      <c r="AF444" s="197"/>
      <c r="AG444" s="188"/>
      <c r="AH444" s="170"/>
    </row>
    <row r="445" spans="2:34" s="43" customFormat="1" ht="12" customHeight="1" x14ac:dyDescent="0.2">
      <c r="B445" s="48">
        <v>6004</v>
      </c>
      <c r="C445" s="140" t="s">
        <v>1213</v>
      </c>
      <c r="D445" s="43" t="str">
        <f>_xll.BDP(C445,$D$7)</f>
        <v>GBp</v>
      </c>
      <c r="E445" s="43" t="s">
        <v>1338</v>
      </c>
      <c r="F445" s="66">
        <f>_xll.BDP(C445,$F$7)</f>
        <v>2441</v>
      </c>
      <c r="G445" s="66">
        <f>_xll.BDP(C445,$G$7)</f>
        <v>2440.5</v>
      </c>
      <c r="H445" s="67">
        <f>IF(OR(G445="#N/A N/A",F445="#N/A N/A"),0,  G445 - F445)</f>
        <v>-0.5</v>
      </c>
      <c r="I445" s="75">
        <f>IF(OR(F445=0,F445="#N/A N/A"),0,H445 / F445*100)</f>
        <v>-2.0483408439164276E-2</v>
      </c>
      <c r="J445" s="25">
        <v>0</v>
      </c>
      <c r="K445" s="48" t="str">
        <f>CONCATENATE(C791,D445, " Curncy")</f>
        <v>EURGBp Curncy</v>
      </c>
      <c r="L445" s="48">
        <f>IF(D445 = C791,1,_xll.BDP(K445,$L$7))</f>
        <v>1</v>
      </c>
      <c r="M445" s="68">
        <f>IF(D445 = C791,1,_xll.BDP(K445,$M$7)*L445)</f>
        <v>0.89085999999999999</v>
      </c>
      <c r="N445" s="69">
        <f>H445*J445*T445/M445</f>
        <v>0</v>
      </c>
      <c r="O445" s="78">
        <f>N445 / Y791</f>
        <v>0</v>
      </c>
      <c r="P445" s="69">
        <f>G445*J445*T445/M445</f>
        <v>0</v>
      </c>
      <c r="Q445" s="84">
        <f>P445 / Y791*100</f>
        <v>0</v>
      </c>
      <c r="R445" s="81">
        <f>IF(Q445&lt;0,Q445,0)</f>
        <v>0</v>
      </c>
      <c r="S445" s="152">
        <f>IF(Q445&gt;0,Q445,0)</f>
        <v>0</v>
      </c>
      <c r="T445" s="33">
        <f>IF(EXACT(D445,UPPER(D445)),1,0.01)/V445</f>
        <v>0.01</v>
      </c>
      <c r="U445" s="43">
        <v>0</v>
      </c>
      <c r="V445" s="43">
        <v>1</v>
      </c>
      <c r="W445" s="143">
        <f>IF(AND(Q445&lt;0,O445&gt;0),O445,0)</f>
        <v>0</v>
      </c>
      <c r="X445" s="143">
        <f>IF(AND(Q445&gt;0,O445&gt;0),O445,0)</f>
        <v>0</v>
      </c>
      <c r="Y445" s="194"/>
      <c r="Z445" s="176">
        <f>_xll.BDH(C445,$Z$7,$D$1,$D$1)</f>
        <v>2389</v>
      </c>
      <c r="AA445" s="174">
        <f>IF(OR(F445="#N/A N/A",Z445="#N/A N/A"),0,  F445 - Z445)</f>
        <v>52</v>
      </c>
      <c r="AB445" s="162">
        <f>IF(OR(Z445=0,Z445="#N/A N/A"),0,AA445 / Z445*100)</f>
        <v>2.176642946839682</v>
      </c>
      <c r="AC445" s="161">
        <v>0</v>
      </c>
      <c r="AD445" s="163">
        <f>IF(D445 = C791,1,_xll.BDP(K445,$AD$7)*L445)</f>
        <v>0.89166000000000001</v>
      </c>
      <c r="AE445" s="186">
        <f>AA445*AC445*T445/AD445 / AF791</f>
        <v>0</v>
      </c>
      <c r="AF445" s="197"/>
      <c r="AG445" s="188"/>
      <c r="AH445" s="170"/>
    </row>
    <row r="446" spans="2:34" s="43" customFormat="1" ht="12" customHeight="1" x14ac:dyDescent="0.2">
      <c r="B446" s="48">
        <v>3746</v>
      </c>
      <c r="C446" s="140" t="s">
        <v>1214</v>
      </c>
      <c r="D446" s="43" t="str">
        <f>_xll.BDP(C446,$D$7)</f>
        <v>GBp</v>
      </c>
      <c r="E446" s="43" t="s">
        <v>1339</v>
      </c>
      <c r="F446" s="66">
        <f>_xll.BDP(C446,$F$7)</f>
        <v>190.3</v>
      </c>
      <c r="G446" s="66">
        <f>_xll.BDP(C446,$G$7)</f>
        <v>189.55</v>
      </c>
      <c r="H446" s="67">
        <f>IF(OR(G446="#N/A N/A",F446="#N/A N/A"),0,  G446 - F446)</f>
        <v>-0.75</v>
      </c>
      <c r="I446" s="75">
        <f>IF(OR(F446=0,F446="#N/A N/A"),0,H446 / F446*100)</f>
        <v>-0.39411455596426692</v>
      </c>
      <c r="J446" s="25">
        <v>0</v>
      </c>
      <c r="K446" s="48" t="str">
        <f>CONCATENATE(C791,D446, " Curncy")</f>
        <v>EURGBp Curncy</v>
      </c>
      <c r="L446" s="48">
        <f>IF(D446 = C791,1,_xll.BDP(K446,$L$7))</f>
        <v>1</v>
      </c>
      <c r="M446" s="68">
        <f>IF(D446 = C791,1,_xll.BDP(K446,$M$7)*L446)</f>
        <v>0.89085999999999999</v>
      </c>
      <c r="N446" s="69">
        <f>H446*J446*T446/M446</f>
        <v>0</v>
      </c>
      <c r="O446" s="78">
        <f>N446 / Y791</f>
        <v>0</v>
      </c>
      <c r="P446" s="69">
        <f>G446*J446*T446/M446</f>
        <v>0</v>
      </c>
      <c r="Q446" s="84">
        <f>P446 / Y791*100</f>
        <v>0</v>
      </c>
      <c r="R446" s="81">
        <f>IF(Q446&lt;0,Q446,0)</f>
        <v>0</v>
      </c>
      <c r="S446" s="152">
        <f>IF(Q446&gt;0,Q446,0)</f>
        <v>0</v>
      </c>
      <c r="T446" s="33">
        <f>IF(EXACT(D446,UPPER(D446)),1,0.01)/V446</f>
        <v>0.01</v>
      </c>
      <c r="U446" s="43">
        <v>0</v>
      </c>
      <c r="V446" s="43">
        <v>1</v>
      </c>
      <c r="W446" s="143">
        <f>IF(AND(Q446&lt;0,O446&gt;0),O446,0)</f>
        <v>0</v>
      </c>
      <c r="X446" s="143">
        <f>IF(AND(Q446&gt;0,O446&gt;0),O446,0)</f>
        <v>0</v>
      </c>
      <c r="Y446" s="194"/>
      <c r="Z446" s="176">
        <f>_xll.BDH(C446,$Z$7,$D$1,$D$1)</f>
        <v>194.9</v>
      </c>
      <c r="AA446" s="174">
        <f>IF(OR(F446="#N/A N/A",Z446="#N/A N/A"),0,  F446 - Z446)</f>
        <v>-4.5999999999999943</v>
      </c>
      <c r="AB446" s="162">
        <f>IF(OR(Z446=0,Z446="#N/A N/A"),0,AA446 / Z446*100)</f>
        <v>-2.3601847101077449</v>
      </c>
      <c r="AC446" s="161">
        <v>0</v>
      </c>
      <c r="AD446" s="163">
        <f>IF(D446 = C791,1,_xll.BDP(K446,$AD$7)*L446)</f>
        <v>0.89166000000000001</v>
      </c>
      <c r="AE446" s="186">
        <f>AA446*AC446*T446/AD446 / AF791</f>
        <v>0</v>
      </c>
      <c r="AF446" s="197"/>
      <c r="AG446" s="188"/>
      <c r="AH446" s="170"/>
    </row>
    <row r="447" spans="2:34" s="43" customFormat="1" x14ac:dyDescent="0.2">
      <c r="B447" s="48">
        <v>26482</v>
      </c>
      <c r="C447" s="140" t="s">
        <v>120</v>
      </c>
      <c r="D447" s="43" t="str">
        <f>_xll.BDP(C447,$D$7)</f>
        <v>GBp</v>
      </c>
      <c r="E447" s="43" t="s">
        <v>514</v>
      </c>
      <c r="F447" s="66">
        <f>_xll.BDP(C447,$F$7)</f>
        <v>317.89999999999998</v>
      </c>
      <c r="G447" s="66">
        <f>_xll.BDP(C447,$G$7)</f>
        <v>331.1</v>
      </c>
      <c r="H447" s="67">
        <f>IF(OR(G447="#N/A N/A",F447="#N/A N/A"),0,  G447 - F447)</f>
        <v>13.200000000000045</v>
      </c>
      <c r="I447" s="75">
        <f>IF(OR(F447=0,F447="#N/A N/A"),0,H447 / F447*100)</f>
        <v>4.1522491349481117</v>
      </c>
      <c r="J447" s="25">
        <v>-263000</v>
      </c>
      <c r="K447" s="48" t="str">
        <f>CONCATENATE(C791,D447, " Curncy")</f>
        <v>EURGBp Curncy</v>
      </c>
      <c r="L447" s="48">
        <f>IF(D447 = C791,1,_xll.BDP(K447,$L$7))</f>
        <v>1</v>
      </c>
      <c r="M447" s="68">
        <f>IF(D447 = C791,1,_xll.BDP(K447,$M$7)*L447)</f>
        <v>0.89085999999999999</v>
      </c>
      <c r="N447" s="69">
        <f>H447*J447*T447/M447</f>
        <v>-38969.086051680541</v>
      </c>
      <c r="O447" s="78">
        <f>N447 / Y791</f>
        <v>-2.3162496878170245E-4</v>
      </c>
      <c r="P447" s="69">
        <f>G447*J447*T447/M447</f>
        <v>-977474.57512965007</v>
      </c>
      <c r="Q447" s="84">
        <f>P447 / Y791*100</f>
        <v>-0.58099263002743484</v>
      </c>
      <c r="R447" s="81">
        <f>IF(Q447&lt;0,Q447,0)</f>
        <v>-0.58099263002743484</v>
      </c>
      <c r="S447" s="152">
        <f>IF(Q447&gt;0,Q447,0)</f>
        <v>0</v>
      </c>
      <c r="T447" s="33">
        <f>IF(EXACT(D447,UPPER(D447)),1,0.01)/V447</f>
        <v>0.01</v>
      </c>
      <c r="U447" s="43">
        <v>0</v>
      </c>
      <c r="V447" s="43">
        <v>1</v>
      </c>
      <c r="W447" s="143">
        <f>IF(AND(Q447&lt;0,O447&gt;0),O447,0)</f>
        <v>0</v>
      </c>
      <c r="X447" s="143">
        <f>IF(AND(Q447&gt;0,O447&gt;0),O447,0)</f>
        <v>0</v>
      </c>
      <c r="Y447" s="194"/>
      <c r="Z447" s="176">
        <f>_xll.BDH(C447,$Z$7,$D$1,$D$1)</f>
        <v>304.3</v>
      </c>
      <c r="AA447" s="174">
        <f>IF(OR(F447="#N/A N/A",Z447="#N/A N/A"),0,  F447 - Z447)</f>
        <v>13.599999999999966</v>
      </c>
      <c r="AB447" s="162">
        <f>IF(OR(Z447=0,Z447="#N/A N/A"),0,AA447 / Z447*100)</f>
        <v>4.469273743016748</v>
      </c>
      <c r="AC447" s="161">
        <v>-263000</v>
      </c>
      <c r="AD447" s="163">
        <f>IF(D447 = C791,1,_xll.BDP(K447,$AD$7)*L447)</f>
        <v>0.89166000000000001</v>
      </c>
      <c r="AE447" s="186">
        <f>AA447*AC447*T447/AD447 / AF791</f>
        <v>-2.3575898779394777E-4</v>
      </c>
      <c r="AF447" s="197"/>
      <c r="AG447" s="188"/>
      <c r="AH447" s="170"/>
    </row>
    <row r="448" spans="2:34" s="43" customFormat="1" ht="12" customHeight="1" x14ac:dyDescent="0.2">
      <c r="B448" s="48">
        <v>6331</v>
      </c>
      <c r="C448" s="140" t="s">
        <v>1215</v>
      </c>
      <c r="D448" s="43" t="str">
        <f>_xll.BDP(C448,$D$7)</f>
        <v>GBp</v>
      </c>
      <c r="E448" s="43" t="s">
        <v>1340</v>
      </c>
      <c r="F448" s="66">
        <f>_xll.BDP(C448,$F$7)</f>
        <v>281</v>
      </c>
      <c r="G448" s="66">
        <f>_xll.BDP(C448,$G$7)</f>
        <v>281.39999999999998</v>
      </c>
      <c r="H448" s="67">
        <f>IF(OR(G448="#N/A N/A",F448="#N/A N/A"),0,  G448 - F448)</f>
        <v>0.39999999999997726</v>
      </c>
      <c r="I448" s="75">
        <f>IF(OR(F448=0,F448="#N/A N/A"),0,H448 / F448*100)</f>
        <v>0.14234875444839049</v>
      </c>
      <c r="J448" s="25">
        <v>0</v>
      </c>
      <c r="K448" s="48" t="str">
        <f>CONCATENATE(C791,D448, " Curncy")</f>
        <v>EURGBp Curncy</v>
      </c>
      <c r="L448" s="48">
        <f>IF(D448 = C791,1,_xll.BDP(K448,$L$7))</f>
        <v>1</v>
      </c>
      <c r="M448" s="68">
        <f>IF(D448 = C791,1,_xll.BDP(K448,$M$7)*L448)</f>
        <v>0.89085999999999999</v>
      </c>
      <c r="N448" s="69">
        <f>H448*J448*T448/M448</f>
        <v>0</v>
      </c>
      <c r="O448" s="78">
        <f>N448 / Y791</f>
        <v>0</v>
      </c>
      <c r="P448" s="69">
        <f>G448*J448*T448/M448</f>
        <v>0</v>
      </c>
      <c r="Q448" s="84">
        <f>P448 / Y791*100</f>
        <v>0</v>
      </c>
      <c r="R448" s="81">
        <f>IF(Q448&lt;0,Q448,0)</f>
        <v>0</v>
      </c>
      <c r="S448" s="152">
        <f>IF(Q448&gt;0,Q448,0)</f>
        <v>0</v>
      </c>
      <c r="T448" s="33">
        <f>IF(EXACT(D448,UPPER(D448)),1,0.01)/V448</f>
        <v>0.01</v>
      </c>
      <c r="U448" s="43">
        <v>0</v>
      </c>
      <c r="V448" s="43">
        <v>1</v>
      </c>
      <c r="W448" s="143">
        <f>IF(AND(Q448&lt;0,O448&gt;0),O448,0)</f>
        <v>0</v>
      </c>
      <c r="X448" s="143">
        <f>IF(AND(Q448&gt;0,O448&gt;0),O448,0)</f>
        <v>0</v>
      </c>
      <c r="Y448" s="194"/>
      <c r="Z448" s="176">
        <f>_xll.BDH(C448,$Z$7,$D$1,$D$1)</f>
        <v>276.8</v>
      </c>
      <c r="AA448" s="174">
        <f>IF(OR(F448="#N/A N/A",Z448="#N/A N/A"),0,  F448 - Z448)</f>
        <v>4.1999999999999886</v>
      </c>
      <c r="AB448" s="162">
        <f>IF(OR(Z448=0,Z448="#N/A N/A"),0,AA448 / Z448*100)</f>
        <v>1.5173410404624235</v>
      </c>
      <c r="AC448" s="161">
        <v>0</v>
      </c>
      <c r="AD448" s="163">
        <f>IF(D448 = C791,1,_xll.BDP(K448,$AD$7)*L448)</f>
        <v>0.89166000000000001</v>
      </c>
      <c r="AE448" s="186">
        <f>AA448*AC448*T448/AD448 / AF791</f>
        <v>0</v>
      </c>
      <c r="AF448" s="197"/>
      <c r="AG448" s="188"/>
      <c r="AH448" s="170"/>
    </row>
    <row r="449" spans="2:34" s="43" customFormat="1" ht="12" customHeight="1" x14ac:dyDescent="0.2">
      <c r="B449" s="48">
        <v>6380</v>
      </c>
      <c r="C449" s="140" t="s">
        <v>1216</v>
      </c>
      <c r="D449" s="43" t="str">
        <f>_xll.BDP(C449,$D$7)</f>
        <v>GBp</v>
      </c>
      <c r="E449" s="43" t="s">
        <v>1341</v>
      </c>
      <c r="F449" s="66">
        <f>_xll.BDP(C449,$F$7)</f>
        <v>1578</v>
      </c>
      <c r="G449" s="66">
        <f>_xll.BDP(C449,$G$7)</f>
        <v>1592.5</v>
      </c>
      <c r="H449" s="67">
        <f>IF(OR(G449="#N/A N/A",F449="#N/A N/A"),0,  G449 - F449)</f>
        <v>14.5</v>
      </c>
      <c r="I449" s="75">
        <f>IF(OR(F449=0,F449="#N/A N/A"),0,H449 / F449*100)</f>
        <v>0.91888466413181247</v>
      </c>
      <c r="J449" s="25">
        <v>0</v>
      </c>
      <c r="K449" s="48" t="str">
        <f>CONCATENATE(C791,D449, " Curncy")</f>
        <v>EURGBp Curncy</v>
      </c>
      <c r="L449" s="48">
        <f>IF(D449 = C791,1,_xll.BDP(K449,$L$7))</f>
        <v>1</v>
      </c>
      <c r="M449" s="68">
        <f>IF(D449 = C791,1,_xll.BDP(K449,$M$7)*L449)</f>
        <v>0.89085999999999999</v>
      </c>
      <c r="N449" s="69">
        <f>H449*J449*T449/M449</f>
        <v>0</v>
      </c>
      <c r="O449" s="78">
        <f>N449 / Y791</f>
        <v>0</v>
      </c>
      <c r="P449" s="69">
        <f>G449*J449*T449/M449</f>
        <v>0</v>
      </c>
      <c r="Q449" s="84">
        <f>P449 / Y791*100</f>
        <v>0</v>
      </c>
      <c r="R449" s="81">
        <f>IF(Q449&lt;0,Q449,0)</f>
        <v>0</v>
      </c>
      <c r="S449" s="152">
        <f>IF(Q449&gt;0,Q449,0)</f>
        <v>0</v>
      </c>
      <c r="T449" s="33">
        <f>IF(EXACT(D449,UPPER(D449)),1,0.01)/V449</f>
        <v>0.01</v>
      </c>
      <c r="U449" s="43">
        <v>0</v>
      </c>
      <c r="V449" s="43">
        <v>1</v>
      </c>
      <c r="W449" s="143">
        <f>IF(AND(Q449&lt;0,O449&gt;0),O449,0)</f>
        <v>0</v>
      </c>
      <c r="X449" s="143">
        <f>IF(AND(Q449&gt;0,O449&gt;0),O449,0)</f>
        <v>0</v>
      </c>
      <c r="Y449" s="194"/>
      <c r="Z449" s="176">
        <f>_xll.BDH(C449,$Z$7,$D$1,$D$1)</f>
        <v>1552.5</v>
      </c>
      <c r="AA449" s="174">
        <f>IF(OR(F449="#N/A N/A",Z449="#N/A N/A"),0,  F449 - Z449)</f>
        <v>25.5</v>
      </c>
      <c r="AB449" s="162">
        <f>IF(OR(Z449=0,Z449="#N/A N/A"),0,AA449 / Z449*100)</f>
        <v>1.6425120772946862</v>
      </c>
      <c r="AC449" s="161">
        <v>0</v>
      </c>
      <c r="AD449" s="163">
        <f>IF(D449 = C791,1,_xll.BDP(K449,$AD$7)*L449)</f>
        <v>0.89166000000000001</v>
      </c>
      <c r="AE449" s="186">
        <f>AA449*AC449*T449/AD449 / AF791</f>
        <v>0</v>
      </c>
      <c r="AF449" s="197"/>
      <c r="AG449" s="188"/>
      <c r="AH449" s="170"/>
    </row>
    <row r="450" spans="2:34" s="43" customFormat="1" ht="12" customHeight="1" x14ac:dyDescent="0.2">
      <c r="B450" s="48">
        <v>8631</v>
      </c>
      <c r="C450" s="140" t="s">
        <v>1217</v>
      </c>
      <c r="D450" s="43" t="str">
        <f>_xll.BDP(C450,$D$7)</f>
        <v>GBp</v>
      </c>
      <c r="E450" s="43" t="s">
        <v>1342</v>
      </c>
      <c r="F450" s="66">
        <f>_xll.BDP(C450,$F$7)</f>
        <v>6</v>
      </c>
      <c r="G450" s="66">
        <f>_xll.BDP(C450,$G$7)</f>
        <v>6</v>
      </c>
      <c r="H450" s="67">
        <f>IF(OR(G450="#N/A N/A",F450="#N/A N/A"),0,  G450 - F450)</f>
        <v>0</v>
      </c>
      <c r="I450" s="75">
        <f>IF(OR(F450=0,F450="#N/A N/A"),0,H450 / F450*100)</f>
        <v>0</v>
      </c>
      <c r="J450" s="25">
        <v>0</v>
      </c>
      <c r="K450" s="48" t="str">
        <f>CONCATENATE(C791,D450, " Curncy")</f>
        <v>EURGBp Curncy</v>
      </c>
      <c r="L450" s="48">
        <f>IF(D450 = C791,1,_xll.BDP(K450,$L$7))</f>
        <v>1</v>
      </c>
      <c r="M450" s="68">
        <f>IF(D450 = C791,1,_xll.BDP(K450,$M$7)*L450)</f>
        <v>0.89085999999999999</v>
      </c>
      <c r="N450" s="69">
        <f>H450*J450*T450/M450</f>
        <v>0</v>
      </c>
      <c r="O450" s="78">
        <f>N450 / Y791</f>
        <v>0</v>
      </c>
      <c r="P450" s="69">
        <f>G450*J450*T450/M450</f>
        <v>0</v>
      </c>
      <c r="Q450" s="84">
        <f>P450 / Y791*100</f>
        <v>0</v>
      </c>
      <c r="R450" s="81">
        <f>IF(Q450&lt;0,Q450,0)</f>
        <v>0</v>
      </c>
      <c r="S450" s="152">
        <f>IF(Q450&gt;0,Q450,0)</f>
        <v>0</v>
      </c>
      <c r="T450" s="33">
        <f>IF(EXACT(D450,UPPER(D450)),1,0.01)/V450</f>
        <v>0.01</v>
      </c>
      <c r="U450" s="43">
        <v>0</v>
      </c>
      <c r="V450" s="43">
        <v>1</v>
      </c>
      <c r="W450" s="143">
        <f>IF(AND(Q450&lt;0,O450&gt;0),O450,0)</f>
        <v>0</v>
      </c>
      <c r="X450" s="143">
        <f>IF(AND(Q450&gt;0,O450&gt;0),O450,0)</f>
        <v>0</v>
      </c>
      <c r="Y450" s="194"/>
      <c r="Z450" s="176">
        <f>_xll.BDH(C450,$Z$7,$D$1,$D$1)</f>
        <v>6</v>
      </c>
      <c r="AA450" s="174">
        <f>IF(OR(F450="#N/A N/A",Z450="#N/A N/A"),0,  F450 - Z450)</f>
        <v>0</v>
      </c>
      <c r="AB450" s="162">
        <f>IF(OR(Z450=0,Z450="#N/A N/A"),0,AA450 / Z450*100)</f>
        <v>0</v>
      </c>
      <c r="AC450" s="161">
        <v>0</v>
      </c>
      <c r="AD450" s="163">
        <f>IF(D450 = C791,1,_xll.BDP(K450,$AD$7)*L450)</f>
        <v>0.89166000000000001</v>
      </c>
      <c r="AE450" s="186">
        <f>AA450*AC450*T450/AD450 / AF791</f>
        <v>0</v>
      </c>
      <c r="AF450" s="197"/>
      <c r="AG450" s="188"/>
      <c r="AH450" s="170"/>
    </row>
    <row r="451" spans="2:34" s="43" customFormat="1" ht="12" customHeight="1" x14ac:dyDescent="0.2">
      <c r="B451" s="48"/>
      <c r="C451" s="140" t="s">
        <v>1219</v>
      </c>
      <c r="D451" s="43" t="str">
        <f>_xll.BDP(C451,$D$7)</f>
        <v>GBp</v>
      </c>
      <c r="E451" s="43" t="s">
        <v>1344</v>
      </c>
      <c r="F451" s="66">
        <f>_xll.BDP(C451,$F$7)</f>
        <v>124.8</v>
      </c>
      <c r="G451" s="66">
        <f>_xll.BDP(C451,$G$7)</f>
        <v>125.8</v>
      </c>
      <c r="H451" s="67">
        <f>IF(OR(G451="#N/A N/A",F451="#N/A N/A"),0,  G451 - F451)</f>
        <v>1</v>
      </c>
      <c r="I451" s="75">
        <f>IF(OR(F451=0,F451="#N/A N/A"),0,H451 / F451*100)</f>
        <v>0.80128205128205143</v>
      </c>
      <c r="J451" s="25">
        <v>0</v>
      </c>
      <c r="K451" s="48" t="str">
        <f>CONCATENATE(C791,D451, " Curncy")</f>
        <v>EURGBp Curncy</v>
      </c>
      <c r="L451" s="48">
        <f>IF(D451 = C791,1,_xll.BDP(K451,$L$7))</f>
        <v>1</v>
      </c>
      <c r="M451" s="68">
        <f>IF(D451 = C791,1,_xll.BDP(K451,$M$7)*L451)</f>
        <v>0.89085999999999999</v>
      </c>
      <c r="N451" s="69">
        <f>H451*J451*T451/M451</f>
        <v>0</v>
      </c>
      <c r="O451" s="78">
        <f>N451 / Y791</f>
        <v>0</v>
      </c>
      <c r="P451" s="69">
        <f>G451*J451*T451/M451</f>
        <v>0</v>
      </c>
      <c r="Q451" s="84">
        <f>P451 / Y791*100</f>
        <v>0</v>
      </c>
      <c r="R451" s="81">
        <f>IF(Q451&lt;0,Q451,0)</f>
        <v>0</v>
      </c>
      <c r="S451" s="152">
        <f>IF(Q451&gt;0,Q451,0)</f>
        <v>0</v>
      </c>
      <c r="T451" s="33">
        <f>IF(EXACT(D451,UPPER(D451)),1,0.01)/V451</f>
        <v>0.01</v>
      </c>
      <c r="U451" s="43">
        <v>0</v>
      </c>
      <c r="V451" s="43">
        <v>1</v>
      </c>
      <c r="W451" s="143">
        <f>IF(AND(Q451&lt;0,O451&gt;0),O451,0)</f>
        <v>0</v>
      </c>
      <c r="X451" s="143">
        <f>IF(AND(Q451&gt;0,O451&gt;0),O451,0)</f>
        <v>0</v>
      </c>
      <c r="Y451" s="194"/>
      <c r="Z451" s="176">
        <f>_xll.BDH(C451,$Z$7,$D$1,$D$1)</f>
        <v>120.8</v>
      </c>
      <c r="AA451" s="174">
        <f>IF(OR(F451="#N/A N/A",Z451="#N/A N/A"),0,  F451 - Z451)</f>
        <v>4</v>
      </c>
      <c r="AB451" s="162">
        <f>IF(OR(Z451=0,Z451="#N/A N/A"),0,AA451 / Z451*100)</f>
        <v>3.3112582781456954</v>
      </c>
      <c r="AC451" s="161">
        <v>0</v>
      </c>
      <c r="AD451" s="163">
        <f>IF(D451 = C791,1,_xll.BDP(K451,$AD$7)*L451)</f>
        <v>0.89166000000000001</v>
      </c>
      <c r="AE451" s="186">
        <f>AA451*AC451*T451/AD451 / AF791</f>
        <v>0</v>
      </c>
      <c r="AF451" s="197"/>
      <c r="AG451" s="188"/>
      <c r="AH451" s="170"/>
    </row>
    <row r="452" spans="2:34" s="43" customFormat="1" ht="12" customHeight="1" x14ac:dyDescent="0.2">
      <c r="B452" s="48">
        <v>10260</v>
      </c>
      <c r="C452" s="140" t="s">
        <v>1218</v>
      </c>
      <c r="D452" s="43" t="str">
        <f>_xll.BDP(C452,$D$7)</f>
        <v>GBp</v>
      </c>
      <c r="E452" s="43" t="s">
        <v>1343</v>
      </c>
      <c r="F452" s="66">
        <f>_xll.BDP(C452,$F$7)</f>
        <v>613</v>
      </c>
      <c r="G452" s="66">
        <f>_xll.BDP(C452,$G$7)</f>
        <v>613.20000000000005</v>
      </c>
      <c r="H452" s="67">
        <f>IF(OR(G452="#N/A N/A",F452="#N/A N/A"),0,  G452 - F452)</f>
        <v>0.20000000000004547</v>
      </c>
      <c r="I452" s="75">
        <f>IF(OR(F452=0,F452="#N/A N/A"),0,H452 / F452*100)</f>
        <v>3.2626427406206436E-2</v>
      </c>
      <c r="J452" s="25">
        <v>0</v>
      </c>
      <c r="K452" s="48" t="str">
        <f>CONCATENATE(C791,D452, " Curncy")</f>
        <v>EURGBp Curncy</v>
      </c>
      <c r="L452" s="48">
        <f>IF(D452 = C791,1,_xll.BDP(K452,$L$7))</f>
        <v>1</v>
      </c>
      <c r="M452" s="68">
        <f>IF(D452 = C791,1,_xll.BDP(K452,$M$7)*L452)</f>
        <v>0.89085999999999999</v>
      </c>
      <c r="N452" s="69">
        <f>H452*J452*T452/M452</f>
        <v>0</v>
      </c>
      <c r="O452" s="78">
        <f>N452 / Y791</f>
        <v>0</v>
      </c>
      <c r="P452" s="69">
        <f>G452*J452*T452/M452</f>
        <v>0</v>
      </c>
      <c r="Q452" s="84">
        <f>P452 / Y791*100</f>
        <v>0</v>
      </c>
      <c r="R452" s="81">
        <f>IF(Q452&lt;0,Q452,0)</f>
        <v>0</v>
      </c>
      <c r="S452" s="152">
        <f>IF(Q452&gt;0,Q452,0)</f>
        <v>0</v>
      </c>
      <c r="T452" s="33">
        <f>IF(EXACT(D452,UPPER(D452)),1,0.01)/V452</f>
        <v>0.01</v>
      </c>
      <c r="U452" s="43">
        <v>0</v>
      </c>
      <c r="V452" s="43">
        <v>1</v>
      </c>
      <c r="W452" s="143">
        <f>IF(AND(Q452&lt;0,O452&gt;0),O452,0)</f>
        <v>0</v>
      </c>
      <c r="X452" s="143">
        <f>IF(AND(Q452&gt;0,O452&gt;0),O452,0)</f>
        <v>0</v>
      </c>
      <c r="Y452" s="194"/>
      <c r="Z452" s="176">
        <f>_xll.BDH(C452,$Z$7,$D$1,$D$1)</f>
        <v>603.20000000000005</v>
      </c>
      <c r="AA452" s="174">
        <f>IF(OR(F452="#N/A N/A",Z452="#N/A N/A"),0,  F452 - Z452)</f>
        <v>9.7999999999999545</v>
      </c>
      <c r="AB452" s="162">
        <f>IF(OR(Z452=0,Z452="#N/A N/A"),0,AA452 / Z452*100)</f>
        <v>1.624668435013255</v>
      </c>
      <c r="AC452" s="161">
        <v>0</v>
      </c>
      <c r="AD452" s="163">
        <f>IF(D452 = C791,1,_xll.BDP(K452,$AD$7)*L452)</f>
        <v>0.89166000000000001</v>
      </c>
      <c r="AE452" s="186">
        <f>AA452*AC452*T452/AD452 / AF791</f>
        <v>0</v>
      </c>
      <c r="AF452" s="197"/>
      <c r="AG452" s="188"/>
      <c r="AH452" s="170"/>
    </row>
    <row r="453" spans="2:34" s="43" customFormat="1" ht="12" customHeight="1" x14ac:dyDescent="0.2">
      <c r="B453" s="48">
        <v>5995</v>
      </c>
      <c r="C453" s="140" t="s">
        <v>1220</v>
      </c>
      <c r="D453" s="43" t="str">
        <f>_xll.BDP(C453,$D$7)</f>
        <v>GBp</v>
      </c>
      <c r="E453" s="43" t="s">
        <v>1345</v>
      </c>
      <c r="F453" s="66">
        <f>_xll.BDP(C453,$F$7)</f>
        <v>1563</v>
      </c>
      <c r="G453" s="66">
        <f>_xll.BDP(C453,$G$7)</f>
        <v>1567</v>
      </c>
      <c r="H453" s="67">
        <f>IF(OR(G453="#N/A N/A",F453="#N/A N/A"),0,  G453 - F453)</f>
        <v>4</v>
      </c>
      <c r="I453" s="75">
        <f>IF(OR(F453=0,F453="#N/A N/A"),0,H453 / F453*100)</f>
        <v>0.25591810620601407</v>
      </c>
      <c r="J453" s="25">
        <v>0</v>
      </c>
      <c r="K453" s="48" t="str">
        <f>CONCATENATE(C791,D453, " Curncy")</f>
        <v>EURGBp Curncy</v>
      </c>
      <c r="L453" s="48">
        <f>IF(D453 = C791,1,_xll.BDP(K453,$L$7))</f>
        <v>1</v>
      </c>
      <c r="M453" s="68">
        <f>IF(D453 = C791,1,_xll.BDP(K453,$M$7)*L453)</f>
        <v>0.89085999999999999</v>
      </c>
      <c r="N453" s="69">
        <f>H453*J453*T453/M453</f>
        <v>0</v>
      </c>
      <c r="O453" s="78">
        <f>N453 / Y791</f>
        <v>0</v>
      </c>
      <c r="P453" s="69">
        <f>G453*J453*T453/M453</f>
        <v>0</v>
      </c>
      <c r="Q453" s="84">
        <f>P453 / Y791*100</f>
        <v>0</v>
      </c>
      <c r="R453" s="81">
        <f>IF(Q453&lt;0,Q453,0)</f>
        <v>0</v>
      </c>
      <c r="S453" s="152">
        <f>IF(Q453&gt;0,Q453,0)</f>
        <v>0</v>
      </c>
      <c r="T453" s="33">
        <f>IF(EXACT(D453,UPPER(D453)),1,0.01)/V453</f>
        <v>0.01</v>
      </c>
      <c r="U453" s="43">
        <v>0</v>
      </c>
      <c r="V453" s="43">
        <v>1</v>
      </c>
      <c r="W453" s="143">
        <f>IF(AND(Q453&lt;0,O453&gt;0),O453,0)</f>
        <v>0</v>
      </c>
      <c r="X453" s="143">
        <f>IF(AND(Q453&gt;0,O453&gt;0),O453,0)</f>
        <v>0</v>
      </c>
      <c r="Y453" s="194"/>
      <c r="Z453" s="176">
        <f>_xll.BDH(C453,$Z$7,$D$1,$D$1)</f>
        <v>1522.5</v>
      </c>
      <c r="AA453" s="174">
        <f>IF(OR(F453="#N/A N/A",Z453="#N/A N/A"),0,  F453 - Z453)</f>
        <v>40.5</v>
      </c>
      <c r="AB453" s="162">
        <f>IF(OR(Z453=0,Z453="#N/A N/A"),0,AA453 / Z453*100)</f>
        <v>2.6600985221674875</v>
      </c>
      <c r="AC453" s="161">
        <v>0</v>
      </c>
      <c r="AD453" s="163">
        <f>IF(D453 = C791,1,_xll.BDP(K453,$AD$7)*L453)</f>
        <v>0.89166000000000001</v>
      </c>
      <c r="AE453" s="186">
        <f>AA453*AC453*T453/AD453 / AF791</f>
        <v>0</v>
      </c>
      <c r="AF453" s="197"/>
      <c r="AG453" s="188"/>
      <c r="AH453" s="170"/>
    </row>
    <row r="454" spans="2:34" s="43" customFormat="1" ht="12" customHeight="1" x14ac:dyDescent="0.2">
      <c r="B454" s="48">
        <v>10161</v>
      </c>
      <c r="C454" s="140" t="s">
        <v>1222</v>
      </c>
      <c r="D454" s="43" t="str">
        <f>_xll.BDP(C454,$D$7)</f>
        <v>GBp</v>
      </c>
      <c r="E454" s="43" t="s">
        <v>1347</v>
      </c>
      <c r="F454" s="66">
        <f>_xll.BDP(C454,$F$7)</f>
        <v>9.9749999999999996</v>
      </c>
      <c r="G454" s="66">
        <f>_xll.BDP(C454,$G$7)</f>
        <v>9.9749999999999996</v>
      </c>
      <c r="H454" s="67">
        <f>IF(OR(G454="#N/A N/A",F454="#N/A N/A"),0,  G454 - F454)</f>
        <v>0</v>
      </c>
      <c r="I454" s="75">
        <f>IF(OR(F454=0,F454="#N/A N/A"),0,H454 / F454*100)</f>
        <v>0</v>
      </c>
      <c r="J454" s="25">
        <v>0</v>
      </c>
      <c r="K454" s="48" t="str">
        <f>CONCATENATE(C791,D454, " Curncy")</f>
        <v>EURGBp Curncy</v>
      </c>
      <c r="L454" s="48">
        <f>IF(D454 = C791,1,_xll.BDP(K454,$L$7))</f>
        <v>1</v>
      </c>
      <c r="M454" s="68">
        <f>IF(D454 = C791,1,_xll.BDP(K454,$M$7)*L454)</f>
        <v>0.89085999999999999</v>
      </c>
      <c r="N454" s="69">
        <f>H454*J454*T454/M454</f>
        <v>0</v>
      </c>
      <c r="O454" s="78">
        <f>N454 / Y791</f>
        <v>0</v>
      </c>
      <c r="P454" s="69">
        <f>G454*J454*T454/M454</f>
        <v>0</v>
      </c>
      <c r="Q454" s="84">
        <f>P454 / Y791*100</f>
        <v>0</v>
      </c>
      <c r="R454" s="81">
        <f>IF(Q454&lt;0,Q454,0)</f>
        <v>0</v>
      </c>
      <c r="S454" s="152">
        <f>IF(Q454&gt;0,Q454,0)</f>
        <v>0</v>
      </c>
      <c r="T454" s="33">
        <f>IF(EXACT(D454,UPPER(D454)),1,0.01)/V454</f>
        <v>0.01</v>
      </c>
      <c r="U454" s="43">
        <v>0</v>
      </c>
      <c r="V454" s="43">
        <v>1</v>
      </c>
      <c r="W454" s="143">
        <f>IF(AND(Q454&lt;0,O454&gt;0),O454,0)</f>
        <v>0</v>
      </c>
      <c r="X454" s="143">
        <f>IF(AND(Q454&gt;0,O454&gt;0),O454,0)</f>
        <v>0</v>
      </c>
      <c r="Y454" s="194"/>
      <c r="Z454" s="176">
        <f>_xll.BDH(C454,$Z$7,$D$1,$D$1)</f>
        <v>9.9749999999999996</v>
      </c>
      <c r="AA454" s="174">
        <f>IF(OR(F454="#N/A N/A",Z454="#N/A N/A"),0,  F454 - Z454)</f>
        <v>0</v>
      </c>
      <c r="AB454" s="162">
        <f>IF(OR(Z454=0,Z454="#N/A N/A"),0,AA454 / Z454*100)</f>
        <v>0</v>
      </c>
      <c r="AC454" s="161">
        <v>0</v>
      </c>
      <c r="AD454" s="163">
        <f>IF(D454 = C791,1,_xll.BDP(K454,$AD$7)*L454)</f>
        <v>0.89166000000000001</v>
      </c>
      <c r="AE454" s="186">
        <f>AA454*AC454*T454/AD454 / AF791</f>
        <v>0</v>
      </c>
      <c r="AF454" s="197"/>
      <c r="AG454" s="188"/>
      <c r="AH454" s="170"/>
    </row>
    <row r="455" spans="2:34" s="43" customFormat="1" ht="12" customHeight="1" x14ac:dyDescent="0.2">
      <c r="B455" s="48">
        <v>6268</v>
      </c>
      <c r="C455" s="140" t="s">
        <v>1223</v>
      </c>
      <c r="D455" s="43" t="str">
        <f>_xll.BDP(C455,$D$7)</f>
        <v>GBp</v>
      </c>
      <c r="E455" s="43" t="s">
        <v>1348</v>
      </c>
      <c r="F455" s="66">
        <f>_xll.BDP(C455,$F$7)</f>
        <v>85.45</v>
      </c>
      <c r="G455" s="66">
        <f>_xll.BDP(C455,$G$7)</f>
        <v>85.65</v>
      </c>
      <c r="H455" s="67">
        <f>IF(OR(G455="#N/A N/A",F455="#N/A N/A"),0,  G455 - F455)</f>
        <v>0.20000000000000284</v>
      </c>
      <c r="I455" s="75">
        <f>IF(OR(F455=0,F455="#N/A N/A"),0,H455 / F455*100)</f>
        <v>0.23405500292569084</v>
      </c>
      <c r="J455" s="25">
        <v>0</v>
      </c>
      <c r="K455" s="48" t="str">
        <f>CONCATENATE(C791,D455, " Curncy")</f>
        <v>EURGBp Curncy</v>
      </c>
      <c r="L455" s="48">
        <f>IF(D455 = C791,1,_xll.BDP(K455,$L$7))</f>
        <v>1</v>
      </c>
      <c r="M455" s="68">
        <f>IF(D455 = C791,1,_xll.BDP(K455,$M$7)*L455)</f>
        <v>0.89085999999999999</v>
      </c>
      <c r="N455" s="69">
        <f>H455*J455*T455/M455</f>
        <v>0</v>
      </c>
      <c r="O455" s="78">
        <f>N455 / Y791</f>
        <v>0</v>
      </c>
      <c r="P455" s="69">
        <f>G455*J455*T455/M455</f>
        <v>0</v>
      </c>
      <c r="Q455" s="84">
        <f>P455 / Y791*100</f>
        <v>0</v>
      </c>
      <c r="R455" s="81">
        <f>IF(Q455&lt;0,Q455,0)</f>
        <v>0</v>
      </c>
      <c r="S455" s="152">
        <f>IF(Q455&gt;0,Q455,0)</f>
        <v>0</v>
      </c>
      <c r="T455" s="33">
        <f>IF(EXACT(D455,UPPER(D455)),1,0.01)/V455</f>
        <v>0.01</v>
      </c>
      <c r="U455" s="43">
        <v>0</v>
      </c>
      <c r="V455" s="43">
        <v>1</v>
      </c>
      <c r="W455" s="143">
        <f>IF(AND(Q455&lt;0,O455&gt;0),O455,0)</f>
        <v>0</v>
      </c>
      <c r="X455" s="143">
        <f>IF(AND(Q455&gt;0,O455&gt;0),O455,0)</f>
        <v>0</v>
      </c>
      <c r="Y455" s="194"/>
      <c r="Z455" s="176">
        <f>_xll.BDH(C455,$Z$7,$D$1,$D$1)</f>
        <v>87.4</v>
      </c>
      <c r="AA455" s="174">
        <f>IF(OR(F455="#N/A N/A",Z455="#N/A N/A"),0,  F455 - Z455)</f>
        <v>-1.9500000000000028</v>
      </c>
      <c r="AB455" s="162">
        <f>IF(OR(Z455=0,Z455="#N/A N/A"),0,AA455 / Z455*100)</f>
        <v>-2.2311212814645343</v>
      </c>
      <c r="AC455" s="161">
        <v>0</v>
      </c>
      <c r="AD455" s="163">
        <f>IF(D455 = C791,1,_xll.BDP(K455,$AD$7)*L455)</f>
        <v>0.89166000000000001</v>
      </c>
      <c r="AE455" s="186">
        <f>AA455*AC455*T455/AD455 / AF791</f>
        <v>0</v>
      </c>
      <c r="AF455" s="197"/>
      <c r="AG455" s="188"/>
      <c r="AH455" s="170"/>
    </row>
    <row r="456" spans="2:34" s="43" customFormat="1" ht="12" customHeight="1" x14ac:dyDescent="0.2">
      <c r="B456" s="48">
        <v>10197</v>
      </c>
      <c r="C456" s="140" t="s">
        <v>1224</v>
      </c>
      <c r="D456" s="43" t="str">
        <f>_xll.BDP(C456,$D$7)</f>
        <v>GBp</v>
      </c>
      <c r="E456" s="43" t="s">
        <v>1349</v>
      </c>
      <c r="F456" s="66">
        <f>_xll.BDP(C456,$F$7)</f>
        <v>29.3</v>
      </c>
      <c r="G456" s="66">
        <f>_xll.BDP(C456,$G$7)</f>
        <v>29.3</v>
      </c>
      <c r="H456" s="67">
        <f>IF(OR(G456="#N/A N/A",F456="#N/A N/A"),0,  G456 - F456)</f>
        <v>0</v>
      </c>
      <c r="I456" s="75">
        <f>IF(OR(F456=0,F456="#N/A N/A"),0,H456 / F456*100)</f>
        <v>0</v>
      </c>
      <c r="J456" s="25">
        <v>0</v>
      </c>
      <c r="K456" s="48" t="str">
        <f>CONCATENATE(C791,D456, " Curncy")</f>
        <v>EURGBp Curncy</v>
      </c>
      <c r="L456" s="48">
        <f>IF(D456 = C791,1,_xll.BDP(K456,$L$7))</f>
        <v>1</v>
      </c>
      <c r="M456" s="68">
        <f>IF(D456 = C791,1,_xll.BDP(K456,$M$7)*L456)</f>
        <v>0.89085999999999999</v>
      </c>
      <c r="N456" s="69">
        <f>H456*J456*T456/M456</f>
        <v>0</v>
      </c>
      <c r="O456" s="78">
        <f>N456 / Y791</f>
        <v>0</v>
      </c>
      <c r="P456" s="69">
        <f>G456*J456*T456/M456</f>
        <v>0</v>
      </c>
      <c r="Q456" s="84">
        <f>P456 / Y791*100</f>
        <v>0</v>
      </c>
      <c r="R456" s="81">
        <f>IF(Q456&lt;0,Q456,0)</f>
        <v>0</v>
      </c>
      <c r="S456" s="152">
        <f>IF(Q456&gt;0,Q456,0)</f>
        <v>0</v>
      </c>
      <c r="T456" s="33">
        <f>IF(EXACT(D456,UPPER(D456)),1,0.01)/V456</f>
        <v>0.01</v>
      </c>
      <c r="U456" s="43">
        <v>0</v>
      </c>
      <c r="V456" s="43">
        <v>1</v>
      </c>
      <c r="W456" s="143">
        <f>IF(AND(Q456&lt;0,O456&gt;0),O456,0)</f>
        <v>0</v>
      </c>
      <c r="X456" s="143">
        <f>IF(AND(Q456&gt;0,O456&gt;0),O456,0)</f>
        <v>0</v>
      </c>
      <c r="Y456" s="194"/>
      <c r="Z456" s="176">
        <f>_xll.BDH(C456,$Z$7,$D$1,$D$1)</f>
        <v>28</v>
      </c>
      <c r="AA456" s="174">
        <f>IF(OR(F456="#N/A N/A",Z456="#N/A N/A"),0,  F456 - Z456)</f>
        <v>1.3000000000000007</v>
      </c>
      <c r="AB456" s="162">
        <f>IF(OR(Z456=0,Z456="#N/A N/A"),0,AA456 / Z456*100)</f>
        <v>4.642857142857145</v>
      </c>
      <c r="AC456" s="161">
        <v>0</v>
      </c>
      <c r="AD456" s="163">
        <f>IF(D456 = C791,1,_xll.BDP(K456,$AD$7)*L456)</f>
        <v>0.89166000000000001</v>
      </c>
      <c r="AE456" s="186">
        <f>AA456*AC456*T456/AD456 / AF791</f>
        <v>0</v>
      </c>
      <c r="AF456" s="197"/>
      <c r="AG456" s="188"/>
      <c r="AH456" s="170"/>
    </row>
    <row r="457" spans="2:34" s="43" customFormat="1" ht="12" customHeight="1" x14ac:dyDescent="0.2">
      <c r="B457" s="48">
        <v>6376</v>
      </c>
      <c r="C457" s="140" t="s">
        <v>1225</v>
      </c>
      <c r="D457" s="43" t="str">
        <f>_xll.BDP(C457,$D$7)</f>
        <v>GBp</v>
      </c>
      <c r="E457" s="43" t="s">
        <v>1350</v>
      </c>
      <c r="F457" s="66">
        <f>_xll.BDP(C457,$F$7)</f>
        <v>258.3</v>
      </c>
      <c r="G457" s="66">
        <f>_xll.BDP(C457,$G$7)</f>
        <v>264.39999999999998</v>
      </c>
      <c r="H457" s="67">
        <f>IF(OR(G457="#N/A N/A",F457="#N/A N/A"),0,  G457 - F457)</f>
        <v>6.0999999999999659</v>
      </c>
      <c r="I457" s="75">
        <f>IF(OR(F457=0,F457="#N/A N/A"),0,H457 / F457*100)</f>
        <v>2.3615950445218603</v>
      </c>
      <c r="J457" s="25">
        <v>0</v>
      </c>
      <c r="K457" s="48" t="str">
        <f>CONCATENATE(C791,D457, " Curncy")</f>
        <v>EURGBp Curncy</v>
      </c>
      <c r="L457" s="48">
        <f>IF(D457 = C791,1,_xll.BDP(K457,$L$7))</f>
        <v>1</v>
      </c>
      <c r="M457" s="68">
        <f>IF(D457 = C791,1,_xll.BDP(K457,$M$7)*L457)</f>
        <v>0.89085999999999999</v>
      </c>
      <c r="N457" s="69">
        <f>H457*J457*T457/M457</f>
        <v>0</v>
      </c>
      <c r="O457" s="78">
        <f>N457 / Y791</f>
        <v>0</v>
      </c>
      <c r="P457" s="69">
        <f>G457*J457*T457/M457</f>
        <v>0</v>
      </c>
      <c r="Q457" s="84">
        <f>P457 / Y791*100</f>
        <v>0</v>
      </c>
      <c r="R457" s="81">
        <f>IF(Q457&lt;0,Q457,0)</f>
        <v>0</v>
      </c>
      <c r="S457" s="152">
        <f>IF(Q457&gt;0,Q457,0)</f>
        <v>0</v>
      </c>
      <c r="T457" s="33">
        <f>IF(EXACT(D457,UPPER(D457)),1,0.01)/V457</f>
        <v>0.01</v>
      </c>
      <c r="U457" s="43">
        <v>0</v>
      </c>
      <c r="V457" s="43">
        <v>1</v>
      </c>
      <c r="W457" s="143">
        <f>IF(AND(Q457&lt;0,O457&gt;0),O457,0)</f>
        <v>0</v>
      </c>
      <c r="X457" s="143">
        <f>IF(AND(Q457&gt;0,O457&gt;0),O457,0)</f>
        <v>0</v>
      </c>
      <c r="Y457" s="194"/>
      <c r="Z457" s="176">
        <f>_xll.BDH(C457,$Z$7,$D$1,$D$1)</f>
        <v>261.39999999999998</v>
      </c>
      <c r="AA457" s="174">
        <f>IF(OR(F457="#N/A N/A",Z457="#N/A N/A"),0,  F457 - Z457)</f>
        <v>-3.0999999999999659</v>
      </c>
      <c r="AB457" s="162">
        <f>IF(OR(Z457=0,Z457="#N/A N/A"),0,AA457 / Z457*100)</f>
        <v>-1.1859219586839962</v>
      </c>
      <c r="AC457" s="161">
        <v>0</v>
      </c>
      <c r="AD457" s="163">
        <f>IF(D457 = C791,1,_xll.BDP(K457,$AD$7)*L457)</f>
        <v>0.89166000000000001</v>
      </c>
      <c r="AE457" s="186">
        <f>AA457*AC457*T457/AD457 / AF791</f>
        <v>0</v>
      </c>
      <c r="AF457" s="197"/>
      <c r="AG457" s="188"/>
      <c r="AH457" s="170"/>
    </row>
    <row r="458" spans="2:34" s="43" customFormat="1" ht="12" customHeight="1" x14ac:dyDescent="0.2">
      <c r="B458" s="48">
        <v>6437</v>
      </c>
      <c r="C458" s="140" t="s">
        <v>1226</v>
      </c>
      <c r="D458" s="43" t="str">
        <f>_xll.BDP(C458,$D$7)</f>
        <v>GBp</v>
      </c>
      <c r="E458" s="43" t="s">
        <v>1351</v>
      </c>
      <c r="F458" s="66">
        <f>_xll.BDP(C458,$F$7)</f>
        <v>421.4</v>
      </c>
      <c r="G458" s="66">
        <f>_xll.BDP(C458,$G$7)</f>
        <v>422.2</v>
      </c>
      <c r="H458" s="67">
        <f>IF(OR(G458="#N/A N/A",F458="#N/A N/A"),0,  G458 - F458)</f>
        <v>0.80000000000001137</v>
      </c>
      <c r="I458" s="75">
        <f>IF(OR(F458=0,F458="#N/A N/A"),0,H458 / F458*100)</f>
        <v>0.18984337921215269</v>
      </c>
      <c r="J458" s="25">
        <v>0</v>
      </c>
      <c r="K458" s="48" t="str">
        <f>CONCATENATE(C791,D458, " Curncy")</f>
        <v>EURGBp Curncy</v>
      </c>
      <c r="L458" s="48">
        <f>IF(D458 = C791,1,_xll.BDP(K458,$L$7))</f>
        <v>1</v>
      </c>
      <c r="M458" s="68">
        <f>IF(D458 = C791,1,_xll.BDP(K458,$M$7)*L458)</f>
        <v>0.89085999999999999</v>
      </c>
      <c r="N458" s="69">
        <f>H458*J458*T458/M458</f>
        <v>0</v>
      </c>
      <c r="O458" s="78">
        <f>N458 / Y791</f>
        <v>0</v>
      </c>
      <c r="P458" s="69">
        <f>G458*J458*T458/M458</f>
        <v>0</v>
      </c>
      <c r="Q458" s="84">
        <f>P458 / Y791*100</f>
        <v>0</v>
      </c>
      <c r="R458" s="81">
        <f>IF(Q458&lt;0,Q458,0)</f>
        <v>0</v>
      </c>
      <c r="S458" s="152">
        <f>IF(Q458&gt;0,Q458,0)</f>
        <v>0</v>
      </c>
      <c r="T458" s="33">
        <f>IF(EXACT(D458,UPPER(D458)),1,0.01)/V458</f>
        <v>0.01</v>
      </c>
      <c r="U458" s="43">
        <v>0</v>
      </c>
      <c r="V458" s="43">
        <v>1</v>
      </c>
      <c r="W458" s="143">
        <f>IF(AND(Q458&lt;0,O458&gt;0),O458,0)</f>
        <v>0</v>
      </c>
      <c r="X458" s="143">
        <f>IF(AND(Q458&gt;0,O458&gt;0),O458,0)</f>
        <v>0</v>
      </c>
      <c r="Y458" s="194"/>
      <c r="Z458" s="176">
        <f>_xll.BDH(C458,$Z$7,$D$1,$D$1)</f>
        <v>421.1</v>
      </c>
      <c r="AA458" s="174">
        <f>IF(OR(F458="#N/A N/A",Z458="#N/A N/A"),0,  F458 - Z458)</f>
        <v>0.29999999999995453</v>
      </c>
      <c r="AB458" s="162">
        <f>IF(OR(Z458=0,Z458="#N/A N/A"),0,AA458 / Z458*100)</f>
        <v>7.1241985276645575E-2</v>
      </c>
      <c r="AC458" s="161">
        <v>0</v>
      </c>
      <c r="AD458" s="163">
        <f>IF(D458 = C791,1,_xll.BDP(K458,$AD$7)*L458)</f>
        <v>0.89166000000000001</v>
      </c>
      <c r="AE458" s="186">
        <f>AA458*AC458*T458/AD458 / AF791</f>
        <v>0</v>
      </c>
      <c r="AF458" s="197"/>
      <c r="AG458" s="188"/>
      <c r="AH458" s="170"/>
    </row>
    <row r="459" spans="2:34" s="43" customFormat="1" ht="12" customHeight="1" x14ac:dyDescent="0.2">
      <c r="B459" s="48">
        <v>3421</v>
      </c>
      <c r="C459" s="140" t="s">
        <v>1227</v>
      </c>
      <c r="D459" s="43" t="str">
        <f>_xll.BDP(C459,$D$7)</f>
        <v>GBp</v>
      </c>
      <c r="E459" s="43" t="s">
        <v>1352</v>
      </c>
      <c r="F459" s="66">
        <f>_xll.BDP(C459,$F$7)</f>
        <v>1346.8</v>
      </c>
      <c r="G459" s="66">
        <f>_xll.BDP(C459,$G$7)</f>
        <v>1340.6</v>
      </c>
      <c r="H459" s="67">
        <f>IF(OR(G459="#N/A N/A",F459="#N/A N/A"),0,  G459 - F459)</f>
        <v>-6.2000000000000455</v>
      </c>
      <c r="I459" s="75">
        <f>IF(OR(F459=0,F459="#N/A N/A"),0,H459 / F459*100)</f>
        <v>-0.46035046035046373</v>
      </c>
      <c r="J459" s="25">
        <v>0</v>
      </c>
      <c r="K459" s="48" t="str">
        <f>CONCATENATE(C791,D459, " Curncy")</f>
        <v>EURGBp Curncy</v>
      </c>
      <c r="L459" s="48">
        <f>IF(D459 = C791,1,_xll.BDP(K459,$L$7))</f>
        <v>1</v>
      </c>
      <c r="M459" s="68">
        <f>IF(D459 = C791,1,_xll.BDP(K459,$M$7)*L459)</f>
        <v>0.89085999999999999</v>
      </c>
      <c r="N459" s="69">
        <f>H459*J459*T459/M459</f>
        <v>0</v>
      </c>
      <c r="O459" s="78">
        <f>N459 / Y791</f>
        <v>0</v>
      </c>
      <c r="P459" s="69">
        <f>G459*J459*T459/M459</f>
        <v>0</v>
      </c>
      <c r="Q459" s="84">
        <f>P459 / Y791*100</f>
        <v>0</v>
      </c>
      <c r="R459" s="81">
        <f>IF(Q459&lt;0,Q459,0)</f>
        <v>0</v>
      </c>
      <c r="S459" s="152">
        <f>IF(Q459&gt;0,Q459,0)</f>
        <v>0</v>
      </c>
      <c r="T459" s="33">
        <f>IF(EXACT(D459,UPPER(D459)),1,0.01)/V459</f>
        <v>0.01</v>
      </c>
      <c r="U459" s="43">
        <v>0</v>
      </c>
      <c r="V459" s="43">
        <v>1</v>
      </c>
      <c r="W459" s="143">
        <f>IF(AND(Q459&lt;0,O459&gt;0),O459,0)</f>
        <v>0</v>
      </c>
      <c r="X459" s="143">
        <f>IF(AND(Q459&gt;0,O459&gt;0),O459,0)</f>
        <v>0</v>
      </c>
      <c r="Y459" s="194"/>
      <c r="Z459" s="176">
        <f>_xll.BDH(C459,$Z$7,$D$1,$D$1)</f>
        <v>1316.6</v>
      </c>
      <c r="AA459" s="174">
        <f>IF(OR(F459="#N/A N/A",Z459="#N/A N/A"),0,  F459 - Z459)</f>
        <v>30.200000000000045</v>
      </c>
      <c r="AB459" s="162">
        <f>IF(OR(Z459=0,Z459="#N/A N/A"),0,AA459 / Z459*100)</f>
        <v>2.2937870271912537</v>
      </c>
      <c r="AC459" s="161">
        <v>0</v>
      </c>
      <c r="AD459" s="163">
        <f>IF(D459 = C791,1,_xll.BDP(K459,$AD$7)*L459)</f>
        <v>0.89166000000000001</v>
      </c>
      <c r="AE459" s="186">
        <f>AA459*AC459*T459/AD459 / AF791</f>
        <v>0</v>
      </c>
      <c r="AF459" s="197"/>
      <c r="AG459" s="188"/>
      <c r="AH459" s="170"/>
    </row>
    <row r="460" spans="2:34" s="43" customFormat="1" ht="12" customHeight="1" x14ac:dyDescent="0.2">
      <c r="B460" s="48">
        <v>8620</v>
      </c>
      <c r="C460" s="140" t="s">
        <v>1228</v>
      </c>
      <c r="D460" s="43" t="str">
        <f>_xll.BDP(C460,$D$7)</f>
        <v>GBp</v>
      </c>
      <c r="E460" s="43" t="s">
        <v>1353</v>
      </c>
      <c r="F460" s="66">
        <f>_xll.BDP(C460,$F$7)</f>
        <v>363.3</v>
      </c>
      <c r="G460" s="66">
        <f>_xll.BDP(C460,$G$7)</f>
        <v>363.2</v>
      </c>
      <c r="H460" s="67">
        <f>IF(OR(G460="#N/A N/A",F460="#N/A N/A"),0,  G460 - F460)</f>
        <v>-0.10000000000002274</v>
      </c>
      <c r="I460" s="75">
        <f>IF(OR(F460=0,F460="#N/A N/A"),0,H460 / F460*100)</f>
        <v>-2.7525461051478867E-2</v>
      </c>
      <c r="J460" s="25">
        <v>0</v>
      </c>
      <c r="K460" s="48" t="str">
        <f>CONCATENATE(C791,D460, " Curncy")</f>
        <v>EURGBp Curncy</v>
      </c>
      <c r="L460" s="48">
        <f>IF(D460 = C791,1,_xll.BDP(K460,$L$7))</f>
        <v>1</v>
      </c>
      <c r="M460" s="68">
        <f>IF(D460 = C791,1,_xll.BDP(K460,$M$7)*L460)</f>
        <v>0.89085999999999999</v>
      </c>
      <c r="N460" s="69">
        <f>H460*J460*T460/M460</f>
        <v>0</v>
      </c>
      <c r="O460" s="78">
        <f>N460 / Y791</f>
        <v>0</v>
      </c>
      <c r="P460" s="69">
        <f>G460*J460*T460/M460</f>
        <v>0</v>
      </c>
      <c r="Q460" s="84">
        <f>P460 / Y791*100</f>
        <v>0</v>
      </c>
      <c r="R460" s="81">
        <f>IF(Q460&lt;0,Q460,0)</f>
        <v>0</v>
      </c>
      <c r="S460" s="152">
        <f>IF(Q460&gt;0,Q460,0)</f>
        <v>0</v>
      </c>
      <c r="T460" s="33">
        <f>IF(EXACT(D460,UPPER(D460)),1,0.01)/V460</f>
        <v>0.01</v>
      </c>
      <c r="U460" s="43">
        <v>0</v>
      </c>
      <c r="V460" s="43">
        <v>1</v>
      </c>
      <c r="W460" s="143">
        <f>IF(AND(Q460&lt;0,O460&gt;0),O460,0)</f>
        <v>0</v>
      </c>
      <c r="X460" s="143">
        <f>IF(AND(Q460&gt;0,O460&gt;0),O460,0)</f>
        <v>0</v>
      </c>
      <c r="Y460" s="194"/>
      <c r="Z460" s="176">
        <f>_xll.BDH(C460,$Z$7,$D$1,$D$1)</f>
        <v>368.4</v>
      </c>
      <c r="AA460" s="174">
        <f>IF(OR(F460="#N/A N/A",Z460="#N/A N/A"),0,  F460 - Z460)</f>
        <v>-5.0999999999999659</v>
      </c>
      <c r="AB460" s="162">
        <f>IF(OR(Z460=0,Z460="#N/A N/A"),0,AA460 / Z460*100)</f>
        <v>-1.3843648208468964</v>
      </c>
      <c r="AC460" s="161">
        <v>0</v>
      </c>
      <c r="AD460" s="163">
        <f>IF(D460 = C791,1,_xll.BDP(K460,$AD$7)*L460)</f>
        <v>0.89166000000000001</v>
      </c>
      <c r="AE460" s="186">
        <f>AA460*AC460*T460/AD460 / AF791</f>
        <v>0</v>
      </c>
      <c r="AF460" s="197"/>
      <c r="AG460" s="188"/>
      <c r="AH460" s="170"/>
    </row>
    <row r="461" spans="2:34" s="43" customFormat="1" ht="12" customHeight="1" x14ac:dyDescent="0.2">
      <c r="B461" s="48">
        <v>6295</v>
      </c>
      <c r="C461" s="140" t="s">
        <v>1229</v>
      </c>
      <c r="D461" s="43" t="str">
        <f>_xll.BDP(C461,$D$7)</f>
        <v>USD</v>
      </c>
      <c r="E461" s="43" t="s">
        <v>1354</v>
      </c>
      <c r="F461" s="66">
        <f>_xll.BDP(C461,$F$7)</f>
        <v>124.83499999999999</v>
      </c>
      <c r="G461" s="66">
        <f>_xll.BDP(C461,$G$7)</f>
        <v>124.57</v>
      </c>
      <c r="H461" s="67">
        <f>IF(OR(G461="#N/A N/A",F461="#N/A N/A"),0,  G461 - F461)</f>
        <v>-0.26500000000000057</v>
      </c>
      <c r="I461" s="75">
        <f>IF(OR(F461=0,F461="#N/A N/A"),0,H461 / F461*100)</f>
        <v>-0.21228020987703816</v>
      </c>
      <c r="J461" s="25">
        <v>0</v>
      </c>
      <c r="K461" s="48" t="str">
        <f>CONCATENATE(C791,D461, " Curncy")</f>
        <v>EURUSD Curncy</v>
      </c>
      <c r="L461" s="48">
        <f>IF(D461 = C791,1,_xll.BDP(K461,$L$7))</f>
        <v>1</v>
      </c>
      <c r="M461" s="68">
        <f>IF(D461 = C791,1,_xll.BDP(K461,$M$7)*L461)</f>
        <v>1.2309000000000001</v>
      </c>
      <c r="N461" s="69">
        <f>H461*J461*T461/M461</f>
        <v>0</v>
      </c>
      <c r="O461" s="78">
        <f>N461 / Y791</f>
        <v>0</v>
      </c>
      <c r="P461" s="69">
        <f>G461*J461*T461/M461</f>
        <v>0</v>
      </c>
      <c r="Q461" s="84">
        <f>P461 / Y791*100</f>
        <v>0</v>
      </c>
      <c r="R461" s="81">
        <f>IF(Q461&lt;0,Q461,0)</f>
        <v>0</v>
      </c>
      <c r="S461" s="152">
        <f>IF(Q461&gt;0,Q461,0)</f>
        <v>0</v>
      </c>
      <c r="T461" s="33">
        <f>IF(EXACT(D461,UPPER(D461)),1,0.01)/V461</f>
        <v>1</v>
      </c>
      <c r="U461" s="43">
        <v>0</v>
      </c>
      <c r="V461" s="43">
        <v>1</v>
      </c>
      <c r="W461" s="143">
        <f>IF(AND(Q461&lt;0,O461&gt;0),O461,0)</f>
        <v>0</v>
      </c>
      <c r="X461" s="143">
        <f>IF(AND(Q461&gt;0,O461&gt;0),O461,0)</f>
        <v>0</v>
      </c>
      <c r="Y461" s="194"/>
      <c r="Z461" s="176">
        <f>_xll.BDH(C461,$Z$7,$D$1,$D$1)</f>
        <v>126.29</v>
      </c>
      <c r="AA461" s="174">
        <f>IF(OR(F461="#N/A N/A",Z461="#N/A N/A"),0,  F461 - Z461)</f>
        <v>-1.4550000000000125</v>
      </c>
      <c r="AB461" s="162">
        <f>IF(OR(Z461=0,Z461="#N/A N/A"),0,AA461 / Z461*100)</f>
        <v>-1.1521102225037712</v>
      </c>
      <c r="AC461" s="161">
        <v>0</v>
      </c>
      <c r="AD461" s="163">
        <f>IF(D461 = C791,1,_xll.BDP(K461,$AD$7)*L461)</f>
        <v>1.2319</v>
      </c>
      <c r="AE461" s="186">
        <f>AA461*AC461*T461/AD461 / AF791</f>
        <v>0</v>
      </c>
      <c r="AF461" s="197"/>
      <c r="AG461" s="188"/>
      <c r="AH461" s="170"/>
    </row>
    <row r="462" spans="2:34" s="43" customFormat="1" x14ac:dyDescent="0.2">
      <c r="B462" s="48">
        <v>10555</v>
      </c>
      <c r="C462" s="140" t="s">
        <v>119</v>
      </c>
      <c r="D462" s="43" t="str">
        <f>_xll.BDP(C462,$D$7)</f>
        <v>GBp</v>
      </c>
      <c r="E462" s="43" t="s">
        <v>538</v>
      </c>
      <c r="F462" s="66">
        <f>_xll.BDP(C462,$F$7)</f>
        <v>178.5</v>
      </c>
      <c r="G462" s="66">
        <f>_xll.BDP(C462,$G$7)</f>
        <v>184.05</v>
      </c>
      <c r="H462" s="67">
        <f>IF(OR(G462="#N/A N/A",F462="#N/A N/A"),0,  G462 - F462)</f>
        <v>5.5500000000000114</v>
      </c>
      <c r="I462" s="75">
        <f>IF(OR(F462=0,F462="#N/A N/A"),0,H462 / F462*100)</f>
        <v>3.1092436974789979</v>
      </c>
      <c r="J462" s="25">
        <v>0</v>
      </c>
      <c r="K462" s="48" t="str">
        <f>CONCATENATE(C791,D462, " Curncy")</f>
        <v>EURGBp Curncy</v>
      </c>
      <c r="L462" s="48">
        <f>IF(D462 = C791,1,_xll.BDP(K462,$L$7))</f>
        <v>1</v>
      </c>
      <c r="M462" s="68">
        <f>IF(D462 = C791,1,_xll.BDP(K462,$M$7)*L462)</f>
        <v>0.89085999999999999</v>
      </c>
      <c r="N462" s="69">
        <f>H462*J462*T462/M462</f>
        <v>0</v>
      </c>
      <c r="O462" s="78">
        <f>N462 / Y791</f>
        <v>0</v>
      </c>
      <c r="P462" s="69">
        <f>G462*J462*T462/M462</f>
        <v>0</v>
      </c>
      <c r="Q462" s="84">
        <f>P462 / Y791*100</f>
        <v>0</v>
      </c>
      <c r="R462" s="81">
        <f>IF(Q462&lt;0,Q462,0)</f>
        <v>0</v>
      </c>
      <c r="S462" s="152">
        <f>IF(Q462&gt;0,Q462,0)</f>
        <v>0</v>
      </c>
      <c r="T462" s="33">
        <f>IF(EXACT(D462,UPPER(D462)),1,0.01)/V462</f>
        <v>0.01</v>
      </c>
      <c r="U462" s="43">
        <v>0</v>
      </c>
      <c r="V462" s="43">
        <v>1</v>
      </c>
      <c r="W462" s="143">
        <f>IF(AND(Q462&lt;0,O462&gt;0),O462,0)</f>
        <v>0</v>
      </c>
      <c r="X462" s="143">
        <f>IF(AND(Q462&gt;0,O462&gt;0),O462,0)</f>
        <v>0</v>
      </c>
      <c r="Y462" s="194"/>
      <c r="Z462" s="176">
        <f>_xll.BDH(C462,$Z$7,$D$1,$D$1)</f>
        <v>177.75</v>
      </c>
      <c r="AA462" s="174">
        <f>IF(OR(F462="#N/A N/A",Z462="#N/A N/A"),0,  F462 - Z462)</f>
        <v>0.75</v>
      </c>
      <c r="AB462" s="162">
        <f>IF(OR(Z462=0,Z462="#N/A N/A"),0,AA462 / Z462*100)</f>
        <v>0.42194092827004215</v>
      </c>
      <c r="AC462" s="161">
        <v>0</v>
      </c>
      <c r="AD462" s="163">
        <f>IF(D462 = C791,1,_xll.BDP(K462,$AD$7)*L462)</f>
        <v>0.89166000000000001</v>
      </c>
      <c r="AE462" s="186">
        <f>AA462*AC462*T462/AD462 / AF791</f>
        <v>0</v>
      </c>
      <c r="AF462" s="197"/>
      <c r="AG462" s="188"/>
      <c r="AH462" s="170"/>
    </row>
    <row r="463" spans="2:34" s="43" customFormat="1" ht="12" customHeight="1" x14ac:dyDescent="0.2">
      <c r="B463" s="48">
        <v>3427</v>
      </c>
      <c r="C463" s="140" t="s">
        <v>1230</v>
      </c>
      <c r="D463" s="43" t="str">
        <f>_xll.BDP(C463,$D$7)</f>
        <v>GBp</v>
      </c>
      <c r="E463" s="43" t="s">
        <v>1355</v>
      </c>
      <c r="F463" s="66">
        <f>_xll.BDP(C463,$F$7)</f>
        <v>339.5</v>
      </c>
      <c r="G463" s="66">
        <f>_xll.BDP(C463,$G$7)</f>
        <v>339.5</v>
      </c>
      <c r="H463" s="67">
        <f>IF(OR(G463="#N/A N/A",F463="#N/A N/A"),0,  G463 - F463)</f>
        <v>0</v>
      </c>
      <c r="I463" s="75">
        <f>IF(OR(F463=0,F463="#N/A N/A"),0,H463 / F463*100)</f>
        <v>0</v>
      </c>
      <c r="J463" s="25">
        <v>0</v>
      </c>
      <c r="K463" s="48" t="str">
        <f>CONCATENATE(C791,D463, " Curncy")</f>
        <v>EURGBp Curncy</v>
      </c>
      <c r="L463" s="48">
        <f>IF(D463 = C791,1,_xll.BDP(K463,$L$7))</f>
        <v>1</v>
      </c>
      <c r="M463" s="68">
        <f>IF(D463 = C791,1,_xll.BDP(K463,$M$7)*L463)</f>
        <v>0.89085999999999999</v>
      </c>
      <c r="N463" s="69">
        <f>H463*J463*T463/M463</f>
        <v>0</v>
      </c>
      <c r="O463" s="78">
        <f>N463 / Y791</f>
        <v>0</v>
      </c>
      <c r="P463" s="69">
        <f>G463*J463*T463/M463</f>
        <v>0</v>
      </c>
      <c r="Q463" s="84">
        <f>P463 / Y791*100</f>
        <v>0</v>
      </c>
      <c r="R463" s="81">
        <f>IF(Q463&lt;0,Q463,0)</f>
        <v>0</v>
      </c>
      <c r="S463" s="152">
        <f>IF(Q463&gt;0,Q463,0)</f>
        <v>0</v>
      </c>
      <c r="T463" s="33">
        <f>IF(EXACT(D463,UPPER(D463)),1,0.01)/V463</f>
        <v>0.01</v>
      </c>
      <c r="U463" s="43">
        <v>0</v>
      </c>
      <c r="V463" s="43">
        <v>1</v>
      </c>
      <c r="W463" s="143">
        <f>IF(AND(Q463&lt;0,O463&gt;0),O463,0)</f>
        <v>0</v>
      </c>
      <c r="X463" s="143">
        <f>IF(AND(Q463&gt;0,O463&gt;0),O463,0)</f>
        <v>0</v>
      </c>
      <c r="Y463" s="194"/>
      <c r="Z463" s="176">
        <f>_xll.BDH(C463,$Z$7,$D$1,$D$1)</f>
        <v>339</v>
      </c>
      <c r="AA463" s="174">
        <f>IF(OR(F463="#N/A N/A",Z463="#N/A N/A"),0,  F463 - Z463)</f>
        <v>0.5</v>
      </c>
      <c r="AB463" s="162">
        <f>IF(OR(Z463=0,Z463="#N/A N/A"),0,AA463 / Z463*100)</f>
        <v>0.14749262536873156</v>
      </c>
      <c r="AC463" s="161">
        <v>0</v>
      </c>
      <c r="AD463" s="163">
        <f>IF(D463 = C791,1,_xll.BDP(K463,$AD$7)*L463)</f>
        <v>0.89166000000000001</v>
      </c>
      <c r="AE463" s="186">
        <f>AA463*AC463*T463/AD463 / AF791</f>
        <v>0</v>
      </c>
      <c r="AF463" s="197"/>
      <c r="AG463" s="188"/>
      <c r="AH463" s="170"/>
    </row>
    <row r="464" spans="2:34" s="43" customFormat="1" ht="12" customHeight="1" x14ac:dyDescent="0.2">
      <c r="B464" s="48">
        <v>12320</v>
      </c>
      <c r="C464" s="140" t="s">
        <v>1231</v>
      </c>
      <c r="D464" s="43" t="str">
        <f>_xll.BDP(C464,$D$7)</f>
        <v>GBp</v>
      </c>
      <c r="E464" s="43" t="s">
        <v>1356</v>
      </c>
      <c r="F464" s="66">
        <f>_xll.BDP(C464,$F$7)</f>
        <v>191.7</v>
      </c>
      <c r="G464" s="66">
        <f>_xll.BDP(C464,$G$7)</f>
        <v>191.9</v>
      </c>
      <c r="H464" s="67">
        <f>IF(OR(G464="#N/A N/A",F464="#N/A N/A"),0,  G464 - F464)</f>
        <v>0.20000000000001705</v>
      </c>
      <c r="I464" s="75">
        <f>IF(OR(F464=0,F464="#N/A N/A"),0,H464 / F464*100)</f>
        <v>0.10432968179447943</v>
      </c>
      <c r="J464" s="25">
        <v>0</v>
      </c>
      <c r="K464" s="48" t="str">
        <f>CONCATENATE(C791,D464, " Curncy")</f>
        <v>EURGBp Curncy</v>
      </c>
      <c r="L464" s="48">
        <f>IF(D464 = C791,1,_xll.BDP(K464,$L$7))</f>
        <v>1</v>
      </c>
      <c r="M464" s="68">
        <f>IF(D464 = C791,1,_xll.BDP(K464,$M$7)*L464)</f>
        <v>0.89085999999999999</v>
      </c>
      <c r="N464" s="69">
        <f>H464*J464*T464/M464</f>
        <v>0</v>
      </c>
      <c r="O464" s="78">
        <f>N464 / Y791</f>
        <v>0</v>
      </c>
      <c r="P464" s="69">
        <f>G464*J464*T464/M464</f>
        <v>0</v>
      </c>
      <c r="Q464" s="84">
        <f>P464 / Y791*100</f>
        <v>0</v>
      </c>
      <c r="R464" s="81">
        <f>IF(Q464&lt;0,Q464,0)</f>
        <v>0</v>
      </c>
      <c r="S464" s="152">
        <f>IF(Q464&gt;0,Q464,0)</f>
        <v>0</v>
      </c>
      <c r="T464" s="33">
        <f>IF(EXACT(D464,UPPER(D464)),1,0.01)/V464</f>
        <v>0.01</v>
      </c>
      <c r="U464" s="43">
        <v>0</v>
      </c>
      <c r="V464" s="43">
        <v>1</v>
      </c>
      <c r="W464" s="143">
        <f>IF(AND(Q464&lt;0,O464&gt;0),O464,0)</f>
        <v>0</v>
      </c>
      <c r="X464" s="143">
        <f>IF(AND(Q464&gt;0,O464&gt;0),O464,0)</f>
        <v>0</v>
      </c>
      <c r="Y464" s="194"/>
      <c r="Z464" s="176">
        <f>_xll.BDH(C464,$Z$7,$D$1,$D$1)</f>
        <v>192</v>
      </c>
      <c r="AA464" s="174">
        <f>IF(OR(F464="#N/A N/A",Z464="#N/A N/A"),0,  F464 - Z464)</f>
        <v>-0.30000000000001137</v>
      </c>
      <c r="AB464" s="162">
        <f>IF(OR(Z464=0,Z464="#N/A N/A"),0,AA464 / Z464*100)</f>
        <v>-0.15625000000000594</v>
      </c>
      <c r="AC464" s="161">
        <v>0</v>
      </c>
      <c r="AD464" s="163">
        <f>IF(D464 = C791,1,_xll.BDP(K464,$AD$7)*L464)</f>
        <v>0.89166000000000001</v>
      </c>
      <c r="AE464" s="186">
        <f>AA464*AC464*T464/AD464 / AF791</f>
        <v>0</v>
      </c>
      <c r="AF464" s="197"/>
      <c r="AG464" s="188"/>
      <c r="AH464" s="170"/>
    </row>
    <row r="465" spans="2:34" s="43" customFormat="1" x14ac:dyDescent="0.2">
      <c r="B465" s="48">
        <v>234</v>
      </c>
      <c r="D465" s="43" t="s">
        <v>87</v>
      </c>
      <c r="E465" s="43" t="s">
        <v>118</v>
      </c>
      <c r="F465" s="66">
        <v>19.899999999999999</v>
      </c>
      <c r="G465" s="66">
        <v>19.899999999999999</v>
      </c>
      <c r="H465" s="67">
        <f>IF(OR(G465="#N/A N/A",F465="#N/A N/A"),0,  G465 - F465)</f>
        <v>0</v>
      </c>
      <c r="I465" s="75">
        <f>IF(OR(F465=0,F465="#N/A N/A"),0,H465 / F465*100)</f>
        <v>0</v>
      </c>
      <c r="J465" s="25">
        <v>88846</v>
      </c>
      <c r="K465" s="48" t="str">
        <f>CONCATENATE(C791,D465, " Curncy")</f>
        <v>EURGBP Curncy</v>
      </c>
      <c r="L465" s="48">
        <f>IF(D465 = C791,1,_xll.BDP(K465,$L$7))</f>
        <v>1</v>
      </c>
      <c r="M465" s="68">
        <f>IF(D465 = C791,1,_xll.BDP(K465,$M$7)*L465)</f>
        <v>0.89085999999999999</v>
      </c>
      <c r="N465" s="69">
        <f>H465*J465*T465/M465</f>
        <v>0</v>
      </c>
      <c r="O465" s="78">
        <f>N465 / Y791</f>
        <v>0</v>
      </c>
      <c r="P465" s="69">
        <f>G465*J465*T465/M465</f>
        <v>1984638.8882652717</v>
      </c>
      <c r="Q465" s="84">
        <f>P465 / Y791*100</f>
        <v>1.1796322857758477</v>
      </c>
      <c r="R465" s="81">
        <f>IF(Q465&lt;0,Q465,0)</f>
        <v>0</v>
      </c>
      <c r="S465" s="152">
        <f>IF(Q465&gt;0,Q465,0)</f>
        <v>1.1796322857758477</v>
      </c>
      <c r="T465" s="33">
        <f>IF(EXACT(D465,UPPER(D465)),1,0.01)/V465</f>
        <v>1</v>
      </c>
      <c r="U465" s="43">
        <v>1</v>
      </c>
      <c r="V465" s="43">
        <v>1</v>
      </c>
      <c r="W465" s="143">
        <f>IF(AND(Q465&lt;0,O465&gt;0),O465,0)</f>
        <v>0</v>
      </c>
      <c r="X465" s="143">
        <f>IF(AND(Q465&gt;0,O465&gt;0),O465,0)</f>
        <v>0</v>
      </c>
      <c r="Y465" s="194"/>
      <c r="Z465" s="176">
        <v>19.899999999999999</v>
      </c>
      <c r="AA465" s="174">
        <f>IF(OR(F465="#N/A N/A",Z465="#N/A N/A"),0,  F465 - Z465)</f>
        <v>0</v>
      </c>
      <c r="AB465" s="162">
        <f>IF(OR(Z465=0,Z465="#N/A N/A"),0,AA465 / Z465*100)</f>
        <v>0</v>
      </c>
      <c r="AC465" s="161">
        <v>88846</v>
      </c>
      <c r="AD465" s="163">
        <f>IF(D465 = C791,1,_xll.BDP(K465,$AD$7)*L465)</f>
        <v>0.89166000000000001</v>
      </c>
      <c r="AE465" s="186">
        <f>AA465*AC465*T465/AD465 / AF791</f>
        <v>0</v>
      </c>
      <c r="AF465" s="197"/>
      <c r="AG465" s="188"/>
      <c r="AH465" s="170"/>
    </row>
    <row r="466" spans="2:34" s="43" customFormat="1" ht="12" customHeight="1" x14ac:dyDescent="0.2">
      <c r="B466" s="48">
        <v>3522</v>
      </c>
      <c r="C466" s="43" t="s">
        <v>1232</v>
      </c>
      <c r="D466" s="43" t="str">
        <f>_xll.BDP(C466,$D$7)</f>
        <v>GBp</v>
      </c>
      <c r="E466" s="43" t="s">
        <v>1357</v>
      </c>
      <c r="F466" s="66">
        <f>_xll.BDP(C466,$F$7)</f>
        <v>1475</v>
      </c>
      <c r="G466" s="66">
        <f>_xll.BDP(C466,$G$7)</f>
        <v>1497</v>
      </c>
      <c r="H466" s="67">
        <f>IF(OR(G466="#N/A N/A",F466="#N/A N/A"),0,  G466 - F466)</f>
        <v>22</v>
      </c>
      <c r="I466" s="75">
        <f>IF(OR(F466=0,F466="#N/A N/A"),0,H466 / F466*100)</f>
        <v>1.4915254237288136</v>
      </c>
      <c r="J466" s="25">
        <v>0</v>
      </c>
      <c r="K466" s="48" t="str">
        <f>CONCATENATE(C791,D466, " Curncy")</f>
        <v>EURGBp Curncy</v>
      </c>
      <c r="L466" s="48">
        <f>IF(D466 = C791,1,_xll.BDP(K466,$L$7))</f>
        <v>1</v>
      </c>
      <c r="M466" s="68">
        <f>IF(D466 = C791,1,_xll.BDP(K466,$M$7)*L466)</f>
        <v>0.89085999999999999</v>
      </c>
      <c r="N466" s="69">
        <f>H466*J466*T466/M466</f>
        <v>0</v>
      </c>
      <c r="O466" s="78">
        <f>N466 / Y791</f>
        <v>0</v>
      </c>
      <c r="P466" s="69">
        <f>G466*J466*T466/M466</f>
        <v>0</v>
      </c>
      <c r="Q466" s="84">
        <f>P466 / Y791*100</f>
        <v>0</v>
      </c>
      <c r="R466" s="81">
        <f>IF(Q466&lt;0,Q466,0)</f>
        <v>0</v>
      </c>
      <c r="S466" s="152">
        <f>IF(Q466&gt;0,Q466,0)</f>
        <v>0</v>
      </c>
      <c r="T466" s="33">
        <f>IF(EXACT(D466,UPPER(D466)),1,0.01)/V466</f>
        <v>0.01</v>
      </c>
      <c r="U466" s="43">
        <v>0</v>
      </c>
      <c r="V466" s="43">
        <v>1</v>
      </c>
      <c r="W466" s="143">
        <f>IF(AND(Q466&lt;0,O466&gt;0),O466,0)</f>
        <v>0</v>
      </c>
      <c r="X466" s="143">
        <f>IF(AND(Q466&gt;0,O466&gt;0),O466,0)</f>
        <v>0</v>
      </c>
      <c r="Y466" s="194"/>
      <c r="Z466" s="176">
        <f>_xll.BDH(C466,$Z$7,$D$1,$D$1)</f>
        <v>1415</v>
      </c>
      <c r="AA466" s="174">
        <f>IF(OR(F466="#N/A N/A",Z466="#N/A N/A"),0,  F466 - Z466)</f>
        <v>60</v>
      </c>
      <c r="AB466" s="162">
        <f>IF(OR(Z466=0,Z466="#N/A N/A"),0,AA466 / Z466*100)</f>
        <v>4.2402826855123674</v>
      </c>
      <c r="AC466" s="161">
        <v>0</v>
      </c>
      <c r="AD466" s="163">
        <f>IF(D466 = C791,1,_xll.BDP(K466,$AD$7)*L466)</f>
        <v>0.89166000000000001</v>
      </c>
      <c r="AE466" s="186">
        <f>AA466*AC466*T466/AD466 / AF791</f>
        <v>0</v>
      </c>
      <c r="AF466" s="197"/>
      <c r="AG466" s="188"/>
      <c r="AH466" s="170"/>
    </row>
    <row r="467" spans="2:34" s="43" customFormat="1" x14ac:dyDescent="0.2">
      <c r="B467" s="48">
        <v>3574</v>
      </c>
      <c r="C467" s="140" t="s">
        <v>117</v>
      </c>
      <c r="D467" s="43" t="str">
        <f>_xll.BDP(C467,$D$7)</f>
        <v>GBp</v>
      </c>
      <c r="E467" s="43" t="s">
        <v>515</v>
      </c>
      <c r="F467" s="66">
        <f>_xll.BDP(C467,$F$7)</f>
        <v>487.3</v>
      </c>
      <c r="G467" s="66">
        <f>_xll.BDP(C467,$G$7)</f>
        <v>490.2</v>
      </c>
      <c r="H467" s="67">
        <f>IF(OR(G467="#N/A N/A",F467="#N/A N/A"),0,  G467 - F467)</f>
        <v>2.8999999999999773</v>
      </c>
      <c r="I467" s="75">
        <f>IF(OR(F467=0,F467="#N/A N/A"),0,H467 / F467*100)</f>
        <v>0.59511594500307352</v>
      </c>
      <c r="J467" s="25">
        <v>107000</v>
      </c>
      <c r="K467" s="48" t="str">
        <f>CONCATENATE(C791,D467, " Curncy")</f>
        <v>EURGBp Curncy</v>
      </c>
      <c r="L467" s="48">
        <f>IF(D467 = C791,1,_xll.BDP(K467,$L$7))</f>
        <v>1</v>
      </c>
      <c r="M467" s="68">
        <f>IF(D467 = C791,1,_xll.BDP(K467,$M$7)*L467)</f>
        <v>0.89085999999999999</v>
      </c>
      <c r="N467" s="69">
        <f>H467*J467*T467/M467</f>
        <v>3483.1511124082072</v>
      </c>
      <c r="O467" s="78">
        <f>N467 / Y791</f>
        <v>2.0703199623505427E-5</v>
      </c>
      <c r="P467" s="69">
        <f>G467*J467*T467/M467</f>
        <v>588772.64665604022</v>
      </c>
      <c r="Q467" s="84">
        <f>P467 / Y791*100</f>
        <v>0.34995546398077376</v>
      </c>
      <c r="R467" s="81">
        <f>IF(Q467&lt;0,Q467,0)</f>
        <v>0</v>
      </c>
      <c r="S467" s="152">
        <f>IF(Q467&gt;0,Q467,0)</f>
        <v>0.34995546398077376</v>
      </c>
      <c r="T467" s="33">
        <f>IF(EXACT(D467,UPPER(D467)),1,0.01)/V467</f>
        <v>0.01</v>
      </c>
      <c r="U467" s="43">
        <v>0</v>
      </c>
      <c r="V467" s="43">
        <v>1</v>
      </c>
      <c r="W467" s="143">
        <f>IF(AND(Q467&lt;0,O467&gt;0),O467,0)</f>
        <v>0</v>
      </c>
      <c r="X467" s="143">
        <f>IF(AND(Q467&gt;0,O467&gt;0),O467,0)</f>
        <v>2.0703199623505427E-5</v>
      </c>
      <c r="Y467" s="194"/>
      <c r="Z467" s="176">
        <f>_xll.BDH(C467,$Z$7,$D$1,$D$1)</f>
        <v>492.3</v>
      </c>
      <c r="AA467" s="174">
        <f>IF(OR(F467="#N/A N/A",Z467="#N/A N/A"),0,  F467 - Z467)</f>
        <v>-5</v>
      </c>
      <c r="AB467" s="162">
        <f>IF(OR(Z467=0,Z467="#N/A N/A"),0,AA467 / Z467*100)</f>
        <v>-1.0156408693885841</v>
      </c>
      <c r="AC467" s="161">
        <v>107000</v>
      </c>
      <c r="AD467" s="163">
        <f>IF(D467 = C791,1,_xll.BDP(K467,$AD$7)*L467)</f>
        <v>0.89166000000000001</v>
      </c>
      <c r="AE467" s="186">
        <f>AA467*AC467*T467/AD467 / AF791</f>
        <v>-3.5263659827153423E-5</v>
      </c>
      <c r="AF467" s="197"/>
      <c r="AG467" s="188"/>
      <c r="AH467" s="170"/>
    </row>
    <row r="468" spans="2:34" s="43" customFormat="1" ht="12" customHeight="1" x14ac:dyDescent="0.2">
      <c r="B468" s="48">
        <v>3418</v>
      </c>
      <c r="C468" s="140" t="s">
        <v>1233</v>
      </c>
      <c r="D468" s="43" t="str">
        <f>_xll.BDP(C468,$D$7)</f>
        <v>GBp</v>
      </c>
      <c r="E468" s="43" t="s">
        <v>1358</v>
      </c>
      <c r="F468" s="66">
        <f>_xll.BDP(C468,$F$7)</f>
        <v>702.8</v>
      </c>
      <c r="G468" s="66">
        <f>_xll.BDP(C468,$G$7)</f>
        <v>703.5</v>
      </c>
      <c r="H468" s="67">
        <f>IF(OR(G468="#N/A N/A",F468="#N/A N/A"),0,  G468 - F468)</f>
        <v>0.70000000000004547</v>
      </c>
      <c r="I468" s="75">
        <f>IF(OR(F468=0,F468="#N/A N/A"),0,H468 / F468*100)</f>
        <v>9.9601593625504484E-2</v>
      </c>
      <c r="J468" s="25">
        <v>0</v>
      </c>
      <c r="K468" s="48" t="str">
        <f>CONCATENATE(C791,D468, " Curncy")</f>
        <v>EURGBp Curncy</v>
      </c>
      <c r="L468" s="48">
        <f>IF(D468 = C791,1,_xll.BDP(K468,$L$7))</f>
        <v>1</v>
      </c>
      <c r="M468" s="68">
        <f>IF(D468 = C791,1,_xll.BDP(K468,$M$7)*L468)</f>
        <v>0.89085999999999999</v>
      </c>
      <c r="N468" s="69">
        <f>H468*J468*T468/M468</f>
        <v>0</v>
      </c>
      <c r="O468" s="78">
        <f>N468 / Y791</f>
        <v>0</v>
      </c>
      <c r="P468" s="69">
        <f>G468*J468*T468/M468</f>
        <v>0</v>
      </c>
      <c r="Q468" s="84">
        <f>P468 / Y791*100</f>
        <v>0</v>
      </c>
      <c r="R468" s="81">
        <f>IF(Q468&lt;0,Q468,0)</f>
        <v>0</v>
      </c>
      <c r="S468" s="152">
        <f>IF(Q468&gt;0,Q468,0)</f>
        <v>0</v>
      </c>
      <c r="T468" s="33">
        <f>IF(EXACT(D468,UPPER(D468)),1,0.01)/V468</f>
        <v>0.01</v>
      </c>
      <c r="U468" s="43">
        <v>0</v>
      </c>
      <c r="V468" s="43">
        <v>1</v>
      </c>
      <c r="W468" s="143">
        <f>IF(AND(Q468&lt;0,O468&gt;0),O468,0)</f>
        <v>0</v>
      </c>
      <c r="X468" s="143">
        <f>IF(AND(Q468&gt;0,O468&gt;0),O468,0)</f>
        <v>0</v>
      </c>
      <c r="Y468" s="194"/>
      <c r="Z468" s="176">
        <f>_xll.BDH(C468,$Z$7,$D$1,$D$1)</f>
        <v>700.1</v>
      </c>
      <c r="AA468" s="174">
        <f>IF(OR(F468="#N/A N/A",Z468="#N/A N/A"),0,  F468 - Z468)</f>
        <v>2.6999999999999318</v>
      </c>
      <c r="AB468" s="162">
        <f>IF(OR(Z468=0,Z468="#N/A N/A"),0,AA468 / Z468*100)</f>
        <v>0.38565919154405537</v>
      </c>
      <c r="AC468" s="161">
        <v>0</v>
      </c>
      <c r="AD468" s="163">
        <f>IF(D468 = C791,1,_xll.BDP(K468,$AD$7)*L468)</f>
        <v>0.89166000000000001</v>
      </c>
      <c r="AE468" s="186">
        <f>AA468*AC468*T468/AD468 / AF791</f>
        <v>0</v>
      </c>
      <c r="AF468" s="197"/>
      <c r="AG468" s="188"/>
      <c r="AH468" s="170"/>
    </row>
    <row r="469" spans="2:34" s="43" customFormat="1" x14ac:dyDescent="0.2">
      <c r="B469" s="48">
        <v>3123</v>
      </c>
      <c r="C469" s="140" t="s">
        <v>116</v>
      </c>
      <c r="D469" s="43" t="str">
        <f>_xll.BDP(C469,$D$7)</f>
        <v>GBp</v>
      </c>
      <c r="E469" s="43" t="s">
        <v>406</v>
      </c>
      <c r="F469" s="66">
        <f>_xll.BDP(C469,$F$7)</f>
        <v>33.25</v>
      </c>
      <c r="G469" s="66">
        <f>_xll.BDP(C469,$G$7)</f>
        <v>33.25</v>
      </c>
      <c r="H469" s="67">
        <f>IF(OR(G469="#N/A N/A",F469="#N/A N/A"),0,  G469 - F469)</f>
        <v>0</v>
      </c>
      <c r="I469" s="75">
        <f>IF(OR(F469=0,F469="#N/A N/A"),0,H469 / F469*100)</f>
        <v>0</v>
      </c>
      <c r="J469" s="25">
        <v>6215000</v>
      </c>
      <c r="K469" s="48" t="str">
        <f>CONCATENATE(C791,D469, " Curncy")</f>
        <v>EURGBp Curncy</v>
      </c>
      <c r="L469" s="48">
        <f>IF(D469 = C791,1,_xll.BDP(K469,$L$7))</f>
        <v>1</v>
      </c>
      <c r="M469" s="68">
        <f>IF(D469 = C791,1,_xll.BDP(K469,$M$7)*L469)</f>
        <v>0.89085999999999999</v>
      </c>
      <c r="N469" s="69">
        <f>H469*J469*T469/M469</f>
        <v>0</v>
      </c>
      <c r="O469" s="78">
        <f>N469 / Y791</f>
        <v>0</v>
      </c>
      <c r="P469" s="69">
        <f>G469*J469*T469/M469</f>
        <v>2319654.603416923</v>
      </c>
      <c r="Q469" s="84">
        <f>P469 / Y791*100</f>
        <v>1.3787593693837901</v>
      </c>
      <c r="R469" s="81">
        <f>IF(Q469&lt;0,Q469,0)</f>
        <v>0</v>
      </c>
      <c r="S469" s="152">
        <f>IF(Q469&gt;0,Q469,0)</f>
        <v>1.3787593693837901</v>
      </c>
      <c r="T469" s="33">
        <f>IF(EXACT(D469,UPPER(D469)),1,0.01)/V469</f>
        <v>0.01</v>
      </c>
      <c r="U469" s="43">
        <v>0</v>
      </c>
      <c r="V469" s="43">
        <v>1</v>
      </c>
      <c r="W469" s="143">
        <f>IF(AND(Q469&lt;0,O469&gt;0),O469,0)</f>
        <v>0</v>
      </c>
      <c r="X469" s="143">
        <f>IF(AND(Q469&gt;0,O469&gt;0),O469,0)</f>
        <v>0</v>
      </c>
      <c r="Y469" s="194"/>
      <c r="Z469" s="176">
        <f>_xll.BDH(C469,$Z$7,$D$1,$D$1)</f>
        <v>33.9</v>
      </c>
      <c r="AA469" s="174">
        <f>IF(OR(F469="#N/A N/A",Z469="#N/A N/A"),0,  F469 - Z469)</f>
        <v>-0.64999999999999858</v>
      </c>
      <c r="AB469" s="162">
        <f>IF(OR(Z469=0,Z469="#N/A N/A"),0,AA469 / Z469*100)</f>
        <v>-1.9174041297935061</v>
      </c>
      <c r="AC469" s="161">
        <v>6215000</v>
      </c>
      <c r="AD469" s="163">
        <f>IF(D469 = C791,1,_xll.BDP(K469,$AD$7)*L469)</f>
        <v>0.89166000000000001</v>
      </c>
      <c r="AE469" s="186">
        <f>AA469*AC469*T469/AD469 / AF791</f>
        <v>-2.6627358838643504E-4</v>
      </c>
      <c r="AF469" s="197"/>
      <c r="AG469" s="188"/>
      <c r="AH469" s="170"/>
    </row>
    <row r="470" spans="2:34" s="43" customFormat="1" ht="12" customHeight="1" x14ac:dyDescent="0.2">
      <c r="B470" s="48">
        <v>24754</v>
      </c>
      <c r="C470" s="140" t="s">
        <v>1234</v>
      </c>
      <c r="D470" s="43" t="str">
        <f>_xll.BDP(C470,$D$7)</f>
        <v>GBp</v>
      </c>
      <c r="E470" s="43" t="s">
        <v>1359</v>
      </c>
      <c r="F470" s="66">
        <f>_xll.BDP(C470,$F$7)</f>
        <v>33.799999999999997</v>
      </c>
      <c r="G470" s="66">
        <f>_xll.BDP(C470,$G$7)</f>
        <v>34.32</v>
      </c>
      <c r="H470" s="67">
        <f>IF(OR(G470="#N/A N/A",F470="#N/A N/A"),0,  G470 - F470)</f>
        <v>0.52000000000000313</v>
      </c>
      <c r="I470" s="75">
        <f>IF(OR(F470=0,F470="#N/A N/A"),0,H470 / F470*100)</f>
        <v>1.5384615384615479</v>
      </c>
      <c r="J470" s="25">
        <v>0</v>
      </c>
      <c r="K470" s="48" t="str">
        <f>CONCATENATE(C791,D470, " Curncy")</f>
        <v>EURGBp Curncy</v>
      </c>
      <c r="L470" s="48">
        <f>IF(D470 = C791,1,_xll.BDP(K470,$L$7))</f>
        <v>1</v>
      </c>
      <c r="M470" s="68">
        <f>IF(D470 = C791,1,_xll.BDP(K470,$M$7)*L470)</f>
        <v>0.89085999999999999</v>
      </c>
      <c r="N470" s="69">
        <f>H470*J470*T470/M470</f>
        <v>0</v>
      </c>
      <c r="O470" s="78">
        <f>N470 / Y791</f>
        <v>0</v>
      </c>
      <c r="P470" s="69">
        <f>G470*J470*T470/M470</f>
        <v>0</v>
      </c>
      <c r="Q470" s="84">
        <f>P470 / Y791*100</f>
        <v>0</v>
      </c>
      <c r="R470" s="81">
        <f>IF(Q470&lt;0,Q470,0)</f>
        <v>0</v>
      </c>
      <c r="S470" s="152">
        <f>IF(Q470&gt;0,Q470,0)</f>
        <v>0</v>
      </c>
      <c r="T470" s="33">
        <f>IF(EXACT(D470,UPPER(D470)),1,0.01)/V470</f>
        <v>0.01</v>
      </c>
      <c r="U470" s="43">
        <v>0</v>
      </c>
      <c r="V470" s="43">
        <v>1</v>
      </c>
      <c r="W470" s="143">
        <f>IF(AND(Q470&lt;0,O470&gt;0),O470,0)</f>
        <v>0</v>
      </c>
      <c r="X470" s="143">
        <f>IF(AND(Q470&gt;0,O470&gt;0),O470,0)</f>
        <v>0</v>
      </c>
      <c r="Y470" s="194"/>
      <c r="Z470" s="176">
        <f>_xll.BDH(C470,$Z$7,$D$1,$D$1)</f>
        <v>31.26</v>
      </c>
      <c r="AA470" s="174">
        <f>IF(OR(F470="#N/A N/A",Z470="#N/A N/A"),0,  F470 - Z470)</f>
        <v>2.5399999999999956</v>
      </c>
      <c r="AB470" s="162">
        <f>IF(OR(Z470=0,Z470="#N/A N/A"),0,AA470 / Z470*100)</f>
        <v>8.1253998720409317</v>
      </c>
      <c r="AC470" s="161">
        <v>0</v>
      </c>
      <c r="AD470" s="163">
        <f>IF(D470 = C791,1,_xll.BDP(K470,$AD$7)*L470)</f>
        <v>0.89166000000000001</v>
      </c>
      <c r="AE470" s="186">
        <f>AA470*AC470*T470/AD470 / AF791</f>
        <v>0</v>
      </c>
      <c r="AF470" s="197"/>
      <c r="AG470" s="188"/>
      <c r="AH470" s="170"/>
    </row>
    <row r="471" spans="2:34" s="43" customFormat="1" ht="12" customHeight="1" x14ac:dyDescent="0.2">
      <c r="B471" s="48">
        <v>24796</v>
      </c>
      <c r="C471" s="140" t="s">
        <v>1236</v>
      </c>
      <c r="D471" s="43" t="str">
        <f>_xll.BDP(C471,$D$7)</f>
        <v>GBp</v>
      </c>
      <c r="E471" s="43" t="s">
        <v>1361</v>
      </c>
      <c r="F471" s="66">
        <f>_xll.BDP(C471,$F$7)</f>
        <v>290</v>
      </c>
      <c r="G471" s="66">
        <f>_xll.BDP(C471,$G$7)</f>
        <v>290</v>
      </c>
      <c r="H471" s="67">
        <f>IF(OR(G471="#N/A N/A",F471="#N/A N/A"),0,  G471 - F471)</f>
        <v>0</v>
      </c>
      <c r="I471" s="75">
        <f>IF(OR(F471=0,F471="#N/A N/A"),0,H471 / F471*100)</f>
        <v>0</v>
      </c>
      <c r="J471" s="25">
        <v>0</v>
      </c>
      <c r="K471" s="48" t="str">
        <f>CONCATENATE(C791,D471, " Curncy")</f>
        <v>EURGBp Curncy</v>
      </c>
      <c r="L471" s="48">
        <f>IF(D471 = C791,1,_xll.BDP(K471,$L$7))</f>
        <v>1</v>
      </c>
      <c r="M471" s="68">
        <f>IF(D471 = C791,1,_xll.BDP(K471,$M$7)*L471)</f>
        <v>0.89085999999999999</v>
      </c>
      <c r="N471" s="69">
        <f>H471*J471*T471/M471</f>
        <v>0</v>
      </c>
      <c r="O471" s="78">
        <f>N471 / Y791</f>
        <v>0</v>
      </c>
      <c r="P471" s="69">
        <f>G471*J471*T471/M471</f>
        <v>0</v>
      </c>
      <c r="Q471" s="84">
        <f>P471 / Y791*100</f>
        <v>0</v>
      </c>
      <c r="R471" s="81">
        <f>IF(Q471&lt;0,Q471,0)</f>
        <v>0</v>
      </c>
      <c r="S471" s="152">
        <f>IF(Q471&gt;0,Q471,0)</f>
        <v>0</v>
      </c>
      <c r="T471" s="33">
        <f>IF(EXACT(D471,UPPER(D471)),1,0.01)/V471</f>
        <v>0.01</v>
      </c>
      <c r="U471" s="43">
        <v>0</v>
      </c>
      <c r="V471" s="43">
        <v>1</v>
      </c>
      <c r="W471" s="143">
        <f>IF(AND(Q471&lt;0,O471&gt;0),O471,0)</f>
        <v>0</v>
      </c>
      <c r="X471" s="143">
        <f>IF(AND(Q471&gt;0,O471&gt;0),O471,0)</f>
        <v>0</v>
      </c>
      <c r="Y471" s="194"/>
      <c r="Z471" s="176">
        <f>_xll.BDH(C471,$Z$7,$D$1,$D$1)</f>
        <v>279.8</v>
      </c>
      <c r="AA471" s="174">
        <f>IF(OR(F471="#N/A N/A",Z471="#N/A N/A"),0,  F471 - Z471)</f>
        <v>10.199999999999989</v>
      </c>
      <c r="AB471" s="162">
        <f>IF(OR(Z471=0,Z471="#N/A N/A"),0,AA471 / Z471*100)</f>
        <v>3.6454610436025692</v>
      </c>
      <c r="AC471" s="161">
        <v>0</v>
      </c>
      <c r="AD471" s="163">
        <f>IF(D471 = C791,1,_xll.BDP(K471,$AD$7)*L471)</f>
        <v>0.89166000000000001</v>
      </c>
      <c r="AE471" s="186">
        <f>AA471*AC471*T471/AD471 / AF791</f>
        <v>0</v>
      </c>
      <c r="AF471" s="197"/>
      <c r="AG471" s="188"/>
      <c r="AH471" s="170"/>
    </row>
    <row r="472" spans="2:34" s="43" customFormat="1" ht="12" customHeight="1" x14ac:dyDescent="0.2">
      <c r="B472" s="48">
        <v>6451</v>
      </c>
      <c r="C472" s="140" t="s">
        <v>1237</v>
      </c>
      <c r="D472" s="43" t="str">
        <f>_xll.BDP(C472,$D$7)</f>
        <v>GBp</v>
      </c>
      <c r="E472" s="43" t="s">
        <v>1362</v>
      </c>
      <c r="F472" s="66">
        <f>_xll.BDP(C472,$F$7)</f>
        <v>1137</v>
      </c>
      <c r="G472" s="66">
        <f>_xll.BDP(C472,$G$7)</f>
        <v>1137</v>
      </c>
      <c r="H472" s="67">
        <f>IF(OR(G472="#N/A N/A",F472="#N/A N/A"),0,  G472 - F472)</f>
        <v>0</v>
      </c>
      <c r="I472" s="75">
        <f>IF(OR(F472=0,F472="#N/A N/A"),0,H472 / F472*100)</f>
        <v>0</v>
      </c>
      <c r="J472" s="25">
        <v>0</v>
      </c>
      <c r="K472" s="48" t="str">
        <f>CONCATENATE(C791,D472, " Curncy")</f>
        <v>EURGBp Curncy</v>
      </c>
      <c r="L472" s="48">
        <f>IF(D472 = C791,1,_xll.BDP(K472,$L$7))</f>
        <v>1</v>
      </c>
      <c r="M472" s="68">
        <f>IF(D472 = C791,1,_xll.BDP(K472,$M$7)*L472)</f>
        <v>0.89085999999999999</v>
      </c>
      <c r="N472" s="69">
        <f>H472*J472*T472/M472</f>
        <v>0</v>
      </c>
      <c r="O472" s="78">
        <f>N472 / Y791</f>
        <v>0</v>
      </c>
      <c r="P472" s="69">
        <f>G472*J472*T472/M472</f>
        <v>0</v>
      </c>
      <c r="Q472" s="84">
        <f>P472 / Y791*100</f>
        <v>0</v>
      </c>
      <c r="R472" s="81">
        <f>IF(Q472&lt;0,Q472,0)</f>
        <v>0</v>
      </c>
      <c r="S472" s="152">
        <f>IF(Q472&gt;0,Q472,0)</f>
        <v>0</v>
      </c>
      <c r="T472" s="33">
        <f>IF(EXACT(D472,UPPER(D472)),1,0.01)/V472</f>
        <v>0.01</v>
      </c>
      <c r="U472" s="43">
        <v>0</v>
      </c>
      <c r="V472" s="43">
        <v>1</v>
      </c>
      <c r="W472" s="143">
        <f>IF(AND(Q472&lt;0,O472&gt;0),O472,0)</f>
        <v>0</v>
      </c>
      <c r="X472" s="143">
        <f>IF(AND(Q472&gt;0,O472&gt;0),O472,0)</f>
        <v>0</v>
      </c>
      <c r="Y472" s="194"/>
      <c r="Z472" s="176">
        <f>_xll.BDH(C472,$Z$7,$D$1,$D$1)</f>
        <v>1103</v>
      </c>
      <c r="AA472" s="174">
        <f>IF(OR(F472="#N/A N/A",Z472="#N/A N/A"),0,  F472 - Z472)</f>
        <v>34</v>
      </c>
      <c r="AB472" s="162">
        <f>IF(OR(Z472=0,Z472="#N/A N/A"),0,AA472 / Z472*100)</f>
        <v>3.0825022665457844</v>
      </c>
      <c r="AC472" s="161">
        <v>0</v>
      </c>
      <c r="AD472" s="163">
        <f>IF(D472 = C791,1,_xll.BDP(K472,$AD$7)*L472)</f>
        <v>0.89166000000000001</v>
      </c>
      <c r="AE472" s="186">
        <f>AA472*AC472*T472/AD472 / AF791</f>
        <v>0</v>
      </c>
      <c r="AF472" s="197"/>
      <c r="AG472" s="188"/>
      <c r="AH472" s="170"/>
    </row>
    <row r="473" spans="2:34" s="43" customFormat="1" x14ac:dyDescent="0.2">
      <c r="B473" s="48">
        <v>19703</v>
      </c>
      <c r="D473" s="43" t="s">
        <v>87</v>
      </c>
      <c r="E473" s="43" t="s">
        <v>115</v>
      </c>
      <c r="F473" s="66">
        <v>500</v>
      </c>
      <c r="G473" s="66">
        <v>500</v>
      </c>
      <c r="H473" s="67">
        <f>IF(OR(G473="#N/A N/A",F473="#N/A N/A"),0,  G473 - F473)</f>
        <v>0</v>
      </c>
      <c r="I473" s="75">
        <f>IF(OR(F473=0,F473="#N/A N/A"),0,H473 / F473*100)</f>
        <v>0</v>
      </c>
      <c r="J473" s="25">
        <v>1360</v>
      </c>
      <c r="K473" s="48" t="str">
        <f>CONCATENATE(C791,D473, " Curncy")</f>
        <v>EURGBP Curncy</v>
      </c>
      <c r="L473" s="48">
        <f>IF(D473 = C791,1,_xll.BDP(K473,$L$7))</f>
        <v>1</v>
      </c>
      <c r="M473" s="68">
        <f>IF(D473 = C791,1,_xll.BDP(K473,$M$7)*L473)</f>
        <v>0.89085999999999999</v>
      </c>
      <c r="N473" s="69">
        <f>H473*J473*T473/M473</f>
        <v>0</v>
      </c>
      <c r="O473" s="78">
        <f>N473 / Y791</f>
        <v>0</v>
      </c>
      <c r="P473" s="69">
        <f>G473*J473*T473/M473</f>
        <v>763307.36591608112</v>
      </c>
      <c r="Q473" s="84">
        <f>P473 / Y791*100</f>
        <v>0.45369564112097327</v>
      </c>
      <c r="R473" s="81">
        <f>IF(Q473&lt;0,Q473,0)</f>
        <v>0</v>
      </c>
      <c r="S473" s="152">
        <f>IF(Q473&gt;0,Q473,0)</f>
        <v>0.45369564112097327</v>
      </c>
      <c r="T473" s="33">
        <f>IF(EXACT(D473,UPPER(D473)),1,0.01)/V473</f>
        <v>1</v>
      </c>
      <c r="U473" s="43">
        <v>1</v>
      </c>
      <c r="V473" s="43">
        <v>1</v>
      </c>
      <c r="W473" s="143">
        <f>IF(AND(Q473&lt;0,O473&gt;0),O473,0)</f>
        <v>0</v>
      </c>
      <c r="X473" s="143">
        <f>IF(AND(Q473&gt;0,O473&gt;0),O473,0)</f>
        <v>0</v>
      </c>
      <c r="Y473" s="194"/>
      <c r="Z473" s="176">
        <v>500</v>
      </c>
      <c r="AA473" s="174">
        <f>IF(OR(F473="#N/A N/A",Z473="#N/A N/A"),0,  F473 - Z473)</f>
        <v>0</v>
      </c>
      <c r="AB473" s="162">
        <f>IF(OR(Z473=0,Z473="#N/A N/A"),0,AA473 / Z473*100)</f>
        <v>0</v>
      </c>
      <c r="AC473" s="161">
        <v>1360</v>
      </c>
      <c r="AD473" s="163">
        <f>IF(D473 = C791,1,_xll.BDP(K473,$AD$7)*L473)</f>
        <v>0.89166000000000001</v>
      </c>
      <c r="AE473" s="186">
        <f>AA473*AC473*T473/AD473 / AF791</f>
        <v>0</v>
      </c>
      <c r="AF473" s="197"/>
      <c r="AG473" s="188"/>
      <c r="AH473" s="170"/>
    </row>
    <row r="474" spans="2:34" s="43" customFormat="1" ht="12" customHeight="1" x14ac:dyDescent="0.2">
      <c r="B474" s="48">
        <v>882</v>
      </c>
      <c r="C474" s="43" t="s">
        <v>1238</v>
      </c>
      <c r="D474" s="43" t="str">
        <f>_xll.BDP(C474,$D$7)</f>
        <v>GBp</v>
      </c>
      <c r="E474" s="43" t="s">
        <v>1363</v>
      </c>
      <c r="F474" s="66">
        <f>_xll.BDP(C474,$F$7)</f>
        <v>121</v>
      </c>
      <c r="G474" s="66">
        <f>_xll.BDP(C474,$G$7)</f>
        <v>120</v>
      </c>
      <c r="H474" s="67">
        <f>IF(OR(G474="#N/A N/A",F474="#N/A N/A"),0,  G474 - F474)</f>
        <v>-1</v>
      </c>
      <c r="I474" s="75">
        <f>IF(OR(F474=0,F474="#N/A N/A"),0,H474 / F474*100)</f>
        <v>-0.82644628099173556</v>
      </c>
      <c r="J474" s="25">
        <v>0</v>
      </c>
      <c r="K474" s="48" t="str">
        <f>CONCATENATE(C791,D474, " Curncy")</f>
        <v>EURGBp Curncy</v>
      </c>
      <c r="L474" s="48">
        <f>IF(D474 = C791,1,_xll.BDP(K474,$L$7))</f>
        <v>1</v>
      </c>
      <c r="M474" s="68">
        <f>IF(D474 = C791,1,_xll.BDP(K474,$M$7)*L474)</f>
        <v>0.89085999999999999</v>
      </c>
      <c r="N474" s="69">
        <f>H474*J474*T474/M474</f>
        <v>0</v>
      </c>
      <c r="O474" s="78">
        <f>N474 / Y791</f>
        <v>0</v>
      </c>
      <c r="P474" s="69">
        <f>G474*J474*T474/M474</f>
        <v>0</v>
      </c>
      <c r="Q474" s="84">
        <f>P474 / Y791*100</f>
        <v>0</v>
      </c>
      <c r="R474" s="81">
        <f>IF(Q474&lt;0,Q474,0)</f>
        <v>0</v>
      </c>
      <c r="S474" s="152">
        <f>IF(Q474&gt;0,Q474,0)</f>
        <v>0</v>
      </c>
      <c r="T474" s="33">
        <f>IF(EXACT(D474,UPPER(D474)),1,0.01)/V474</f>
        <v>0.01</v>
      </c>
      <c r="U474" s="43">
        <v>0</v>
      </c>
      <c r="V474" s="43">
        <v>1</v>
      </c>
      <c r="W474" s="143">
        <f>IF(AND(Q474&lt;0,O474&gt;0),O474,0)</f>
        <v>0</v>
      </c>
      <c r="X474" s="143">
        <f>IF(AND(Q474&gt;0,O474&gt;0),O474,0)</f>
        <v>0</v>
      </c>
      <c r="Y474" s="194"/>
      <c r="Z474" s="176">
        <f>_xll.BDH(C474,$Z$7,$D$1,$D$1)</f>
        <v>129</v>
      </c>
      <c r="AA474" s="174">
        <f>IF(OR(F474="#N/A N/A",Z474="#N/A N/A"),0,  F474 - Z474)</f>
        <v>-8</v>
      </c>
      <c r="AB474" s="162">
        <f>IF(OR(Z474=0,Z474="#N/A N/A"),0,AA474 / Z474*100)</f>
        <v>-6.2015503875968996</v>
      </c>
      <c r="AC474" s="161">
        <v>0</v>
      </c>
      <c r="AD474" s="163">
        <f>IF(D474 = C791,1,_xll.BDP(K474,$AD$7)*L474)</f>
        <v>0.89166000000000001</v>
      </c>
      <c r="AE474" s="186">
        <f>AA474*AC474*T474/AD474 / AF791</f>
        <v>0</v>
      </c>
      <c r="AF474" s="197"/>
      <c r="AG474" s="188"/>
      <c r="AH474" s="170"/>
    </row>
    <row r="475" spans="2:34" s="43" customFormat="1" x14ac:dyDescent="0.2">
      <c r="B475" s="48">
        <v>3299</v>
      </c>
      <c r="D475" s="43" t="s">
        <v>87</v>
      </c>
      <c r="E475" s="43" t="s">
        <v>114</v>
      </c>
      <c r="F475" s="66">
        <v>0.18</v>
      </c>
      <c r="G475" s="66">
        <v>0.18</v>
      </c>
      <c r="H475" s="67">
        <f>IF(OR(G475="#N/A N/A",F475="#N/A N/A"),0,  G475 - F475)</f>
        <v>0</v>
      </c>
      <c r="I475" s="75">
        <f>IF(OR(F475=0,F475="#N/A N/A"),0,H475 / F475*100)</f>
        <v>0</v>
      </c>
      <c r="J475" s="25">
        <v>10080000</v>
      </c>
      <c r="K475" s="48" t="str">
        <f>CONCATENATE(C791,D475, " Curncy")</f>
        <v>EURGBP Curncy</v>
      </c>
      <c r="L475" s="48">
        <f>IF(D475 = C791,1,_xll.BDP(K475,$L$7))</f>
        <v>1</v>
      </c>
      <c r="M475" s="68">
        <f>IF(D475 = C791,1,_xll.BDP(K475,$M$7)*L475)</f>
        <v>0.89085999999999999</v>
      </c>
      <c r="N475" s="69">
        <f>H475*J475*T475/M475</f>
        <v>0</v>
      </c>
      <c r="O475" s="78">
        <f>N475 / Y791</f>
        <v>0</v>
      </c>
      <c r="P475" s="69">
        <f>G475*J475*T475/M475</f>
        <v>2036683.6539972611</v>
      </c>
      <c r="Q475" s="10">
        <f>P475 / Y791*100</f>
        <v>1.2105667224263146</v>
      </c>
      <c r="R475" s="81">
        <f>IF(Q475&lt;0,Q475,0)</f>
        <v>0</v>
      </c>
      <c r="S475" s="152">
        <f>IF(Q475&gt;0,Q475,0)</f>
        <v>1.2105667224263146</v>
      </c>
      <c r="T475" s="33">
        <f>IF(EXACT(D475,UPPER(D475)),1,0.01)/V475</f>
        <v>1</v>
      </c>
      <c r="U475" s="43">
        <v>1</v>
      </c>
      <c r="V475" s="43">
        <v>1</v>
      </c>
      <c r="W475" s="143">
        <f>IF(AND(Q475&lt;0,O475&gt;0),O475,0)</f>
        <v>0</v>
      </c>
      <c r="X475" s="143">
        <f>IF(AND(Q475&gt;0,O475&gt;0),O475,0)</f>
        <v>0</v>
      </c>
      <c r="Y475" s="194"/>
      <c r="Z475" s="176">
        <v>0.18</v>
      </c>
      <c r="AA475" s="174">
        <f>IF(OR(F475="#N/A N/A",Z475="#N/A N/A"),0,  F475 - Z475)</f>
        <v>0</v>
      </c>
      <c r="AB475" s="162">
        <f>IF(OR(Z475=0,Z475="#N/A N/A"),0,AA475 / Z475*100)</f>
        <v>0</v>
      </c>
      <c r="AC475" s="161">
        <v>10080000</v>
      </c>
      <c r="AD475" s="163">
        <f>IF(D475 = C791,1,_xll.BDP(K475,$AD$7)*L475)</f>
        <v>0.89166000000000001</v>
      </c>
      <c r="AE475" s="186">
        <f>AA475*AC475*T475/AD475 / AF791</f>
        <v>0</v>
      </c>
      <c r="AF475" s="197"/>
      <c r="AG475" s="188"/>
      <c r="AH475" s="170"/>
    </row>
    <row r="476" spans="2:34" s="43" customFormat="1" ht="12" customHeight="1" x14ac:dyDescent="0.2">
      <c r="B476" s="48">
        <v>3822</v>
      </c>
      <c r="C476" s="43" t="s">
        <v>1239</v>
      </c>
      <c r="D476" s="43" t="str">
        <f>_xll.BDP(C476,$D$7)</f>
        <v>GBp</v>
      </c>
      <c r="E476" s="43" t="s">
        <v>1364</v>
      </c>
      <c r="F476" s="66">
        <f>_xll.BDP(C476,$F$7)</f>
        <v>2595.5</v>
      </c>
      <c r="G476" s="66">
        <f>_xll.BDP(C476,$G$7)</f>
        <v>2587.5</v>
      </c>
      <c r="H476" s="67">
        <f>IF(OR(G476="#N/A N/A",F476="#N/A N/A"),0,  G476 - F476)</f>
        <v>-8</v>
      </c>
      <c r="I476" s="75">
        <f>IF(OR(F476=0,F476="#N/A N/A"),0,H476 / F476*100)</f>
        <v>-0.30822577538046619</v>
      </c>
      <c r="J476" s="25">
        <v>0</v>
      </c>
      <c r="K476" s="48" t="str">
        <f>CONCATENATE(C791,D476, " Curncy")</f>
        <v>EURGBp Curncy</v>
      </c>
      <c r="L476" s="48">
        <f>IF(D476 = C791,1,_xll.BDP(K476,$L$7))</f>
        <v>1</v>
      </c>
      <c r="M476" s="68">
        <f>IF(D476 = C791,1,_xll.BDP(K476,$M$7)*L476)</f>
        <v>0.89085999999999999</v>
      </c>
      <c r="N476" s="69">
        <f>H476*J476*T476/M476</f>
        <v>0</v>
      </c>
      <c r="O476" s="78">
        <f>N476 / Y791</f>
        <v>0</v>
      </c>
      <c r="P476" s="69">
        <f>G476*J476*T476/M476</f>
        <v>0</v>
      </c>
      <c r="Q476" s="10">
        <f>P476 / Y791*100</f>
        <v>0</v>
      </c>
      <c r="R476" s="81">
        <f>IF(Q476&lt;0,Q476,0)</f>
        <v>0</v>
      </c>
      <c r="S476" s="152">
        <f>IF(Q476&gt;0,Q476,0)</f>
        <v>0</v>
      </c>
      <c r="T476" s="33">
        <f>IF(EXACT(D476,UPPER(D476)),1,0.01)/V476</f>
        <v>0.01</v>
      </c>
      <c r="U476" s="43">
        <v>0</v>
      </c>
      <c r="V476" s="43">
        <v>1</v>
      </c>
      <c r="W476" s="143">
        <f>IF(AND(Q476&lt;0,O476&gt;0),O476,0)</f>
        <v>0</v>
      </c>
      <c r="X476" s="143">
        <f>IF(AND(Q476&gt;0,O476&gt;0),O476,0)</f>
        <v>0</v>
      </c>
      <c r="Y476" s="194"/>
      <c r="Z476" s="176">
        <f>_xll.BDH(C476,$Z$7,$D$1,$D$1)</f>
        <v>2576</v>
      </c>
      <c r="AA476" s="174">
        <f>IF(OR(F476="#N/A N/A",Z476="#N/A N/A"),0,  F476 - Z476)</f>
        <v>19.5</v>
      </c>
      <c r="AB476" s="162">
        <f>IF(OR(Z476=0,Z476="#N/A N/A"),0,AA476 / Z476*100)</f>
        <v>0.75698757763975155</v>
      </c>
      <c r="AC476" s="161">
        <v>0</v>
      </c>
      <c r="AD476" s="163">
        <f>IF(D476 = C791,1,_xll.BDP(K476,$AD$7)*L476)</f>
        <v>0.89166000000000001</v>
      </c>
      <c r="AE476" s="186">
        <f>AA476*AC476*T476/AD476 / AF791</f>
        <v>0</v>
      </c>
      <c r="AF476" s="197"/>
      <c r="AG476" s="188"/>
      <c r="AH476" s="170"/>
    </row>
    <row r="477" spans="2:34" s="43" customFormat="1" x14ac:dyDescent="0.2">
      <c r="B477" s="48">
        <v>6415</v>
      </c>
      <c r="C477" s="140" t="s">
        <v>113</v>
      </c>
      <c r="D477" s="43" t="str">
        <f>_xll.BDP(C477,$D$7)</f>
        <v>GBp</v>
      </c>
      <c r="E477" s="43" t="s">
        <v>516</v>
      </c>
      <c r="F477" s="66">
        <f>_xll.BDP(C477,$F$7)</f>
        <v>680</v>
      </c>
      <c r="G477" s="66">
        <f>_xll.BDP(C477,$G$7)</f>
        <v>687.5</v>
      </c>
      <c r="H477" s="67">
        <f>IF(OR(G477="#N/A N/A",F477="#N/A N/A"),0,  G477 - F477)</f>
        <v>7.5</v>
      </c>
      <c r="I477" s="75">
        <f>IF(OR(F477=0,F477="#N/A N/A"),0,H477 / F477*100)</f>
        <v>1.1029411764705883</v>
      </c>
      <c r="J477" s="25">
        <v>-231000</v>
      </c>
      <c r="K477" s="48" t="str">
        <f>CONCATENATE(C791,D477, " Curncy")</f>
        <v>EURGBp Curncy</v>
      </c>
      <c r="L477" s="48">
        <f>IF(D477 = C791,1,_xll.BDP(K477,$L$7))</f>
        <v>1</v>
      </c>
      <c r="M477" s="68">
        <f>IF(D477 = C791,1,_xll.BDP(K477,$M$7)*L477)</f>
        <v>0.89085999999999999</v>
      </c>
      <c r="N477" s="69">
        <f>H477*J477*T477/M477</f>
        <v>-19447.500168376624</v>
      </c>
      <c r="O477" s="78">
        <f>N477 / Y791</f>
        <v>-1.1559230856501268E-4</v>
      </c>
      <c r="P477" s="69">
        <f>G477*J477*T477/M477</f>
        <v>-1782687.515434524</v>
      </c>
      <c r="Q477" s="10">
        <f>P477 / Y791*100</f>
        <v>-1.0595961618459497</v>
      </c>
      <c r="R477" s="81">
        <f>IF(Q477&lt;0,Q477,0)</f>
        <v>-1.0595961618459497</v>
      </c>
      <c r="S477" s="152">
        <f>IF(Q477&gt;0,Q477,0)</f>
        <v>0</v>
      </c>
      <c r="T477" s="33">
        <f>IF(EXACT(D477,UPPER(D477)),1,0.01)/V477</f>
        <v>0.01</v>
      </c>
      <c r="U477" s="43">
        <v>0</v>
      </c>
      <c r="V477" s="43">
        <v>1</v>
      </c>
      <c r="W477" s="143">
        <f>IF(AND(Q477&lt;0,O477&gt;0),O477,0)</f>
        <v>0</v>
      </c>
      <c r="X477" s="143">
        <f>IF(AND(Q477&gt;0,O477&gt;0),O477,0)</f>
        <v>0</v>
      </c>
      <c r="Y477" s="194"/>
      <c r="Z477" s="176">
        <f>_xll.BDH(C477,$Z$7,$D$1,$D$1)</f>
        <v>683.5</v>
      </c>
      <c r="AA477" s="174">
        <f>IF(OR(F477="#N/A N/A",Z477="#N/A N/A"),0,  F477 - Z477)</f>
        <v>-3.5</v>
      </c>
      <c r="AB477" s="162">
        <f>IF(OR(Z477=0,Z477="#N/A N/A"),0,AA477 / Z477*100)</f>
        <v>-0.51207022677395753</v>
      </c>
      <c r="AC477" s="161">
        <v>-242000</v>
      </c>
      <c r="AD477" s="163">
        <f>IF(D477 = C791,1,_xll.BDP(K477,$AD$7)*L477)</f>
        <v>0.89166000000000001</v>
      </c>
      <c r="AE477" s="186">
        <f>AA477*AC477*T477/AD477 / AF791</f>
        <v>5.5828635277755045E-5</v>
      </c>
      <c r="AF477" s="197"/>
      <c r="AG477" s="188"/>
      <c r="AH477" s="170"/>
    </row>
    <row r="478" spans="2:34" s="43" customFormat="1" ht="12" customHeight="1" x14ac:dyDescent="0.2">
      <c r="B478" s="48">
        <v>6372</v>
      </c>
      <c r="C478" s="140" t="s">
        <v>1240</v>
      </c>
      <c r="D478" s="43" t="str">
        <f>_xll.BDP(C478,$D$7)</f>
        <v>GBp</v>
      </c>
      <c r="E478" s="43" t="s">
        <v>1365</v>
      </c>
      <c r="F478" s="66">
        <f>_xll.BDP(C478,$F$7)</f>
        <v>463.9</v>
      </c>
      <c r="G478" s="66">
        <f>_xll.BDP(C478,$G$7)</f>
        <v>445.5</v>
      </c>
      <c r="H478" s="67">
        <f>IF(OR(G478="#N/A N/A",F478="#N/A N/A"),0,  G478 - F478)</f>
        <v>-18.399999999999977</v>
      </c>
      <c r="I478" s="75">
        <f>IF(OR(F478=0,F478="#N/A N/A"),0,H478 / F478*100)</f>
        <v>-3.9663720629445951</v>
      </c>
      <c r="J478" s="25">
        <v>0</v>
      </c>
      <c r="K478" s="48" t="str">
        <f>CONCATENATE(C791,D478, " Curncy")</f>
        <v>EURGBp Curncy</v>
      </c>
      <c r="L478" s="48">
        <f>IF(D478 = C791,1,_xll.BDP(K478,$L$7))</f>
        <v>1</v>
      </c>
      <c r="M478" s="68">
        <f>IF(D478 = C791,1,_xll.BDP(K478,$M$7)*L478)</f>
        <v>0.89085999999999999</v>
      </c>
      <c r="N478" s="69">
        <f>H478*J478*T478/M478</f>
        <v>0</v>
      </c>
      <c r="O478" s="78">
        <f>N478 / Y791</f>
        <v>0</v>
      </c>
      <c r="P478" s="69">
        <f>G478*J478*T478/M478</f>
        <v>0</v>
      </c>
      <c r="Q478" s="10">
        <f>P478 / Y791*100</f>
        <v>0</v>
      </c>
      <c r="R478" s="81">
        <f>IF(Q478&lt;0,Q478,0)</f>
        <v>0</v>
      </c>
      <c r="S478" s="152">
        <f>IF(Q478&gt;0,Q478,0)</f>
        <v>0</v>
      </c>
      <c r="T478" s="33">
        <f>IF(EXACT(D478,UPPER(D478)),1,0.01)/V478</f>
        <v>0.01</v>
      </c>
      <c r="U478" s="43">
        <v>0</v>
      </c>
      <c r="V478" s="43">
        <v>1</v>
      </c>
      <c r="W478" s="143">
        <f>IF(AND(Q478&lt;0,O478&gt;0),O478,0)</f>
        <v>0</v>
      </c>
      <c r="X478" s="143">
        <f>IF(AND(Q478&gt;0,O478&gt;0),O478,0)</f>
        <v>0</v>
      </c>
      <c r="Y478" s="194"/>
      <c r="Z478" s="176">
        <f>_xll.BDH(C478,$Z$7,$D$1,$D$1)</f>
        <v>481.2</v>
      </c>
      <c r="AA478" s="174">
        <f>IF(OR(F478="#N/A N/A",Z478="#N/A N/A"),0,  F478 - Z478)</f>
        <v>-17.300000000000011</v>
      </c>
      <c r="AB478" s="162">
        <f>IF(OR(Z478=0,Z478="#N/A N/A"),0,AA478 / Z478*100)</f>
        <v>-3.5951787198670018</v>
      </c>
      <c r="AC478" s="161">
        <v>0</v>
      </c>
      <c r="AD478" s="163">
        <f>IF(D478 = C791,1,_xll.BDP(K478,$AD$7)*L478)</f>
        <v>0.89166000000000001</v>
      </c>
      <c r="AE478" s="186">
        <f>AA478*AC478*T478/AD478 / AF791</f>
        <v>0</v>
      </c>
      <c r="AF478" s="197"/>
      <c r="AG478" s="188"/>
      <c r="AH478" s="170"/>
    </row>
    <row r="479" spans="2:34" s="43" customFormat="1" ht="12" customHeight="1" x14ac:dyDescent="0.2">
      <c r="B479" s="48">
        <v>7238</v>
      </c>
      <c r="C479" s="140" t="s">
        <v>1235</v>
      </c>
      <c r="D479" s="43" t="str">
        <f>_xll.BDP(C479,$D$7)</f>
        <v>GBp</v>
      </c>
      <c r="E479" s="43" t="s">
        <v>1360</v>
      </c>
      <c r="F479" s="66">
        <f>_xll.BDP(C479,$F$7)</f>
        <v>629</v>
      </c>
      <c r="G479" s="66">
        <f>_xll.BDP(C479,$G$7)</f>
        <v>628.4</v>
      </c>
      <c r="H479" s="67">
        <f>IF(OR(G479="#N/A N/A",F479="#N/A N/A"),0,  G479 - F479)</f>
        <v>-0.60000000000002274</v>
      </c>
      <c r="I479" s="75">
        <f>IF(OR(F479=0,F479="#N/A N/A"),0,H479 / F479*100)</f>
        <v>-9.5389507154216652E-2</v>
      </c>
      <c r="J479" s="25">
        <v>0</v>
      </c>
      <c r="K479" s="48" t="str">
        <f>CONCATENATE(C791,D479, " Curncy")</f>
        <v>EURGBp Curncy</v>
      </c>
      <c r="L479" s="48">
        <f>IF(D479 = C791,1,_xll.BDP(K479,$L$7))</f>
        <v>1</v>
      </c>
      <c r="M479" s="68">
        <f>IF(D479 = C791,1,_xll.BDP(K479,$M$7)*L479)</f>
        <v>0.89085999999999999</v>
      </c>
      <c r="N479" s="69">
        <f>H479*J479*T479/M479</f>
        <v>0</v>
      </c>
      <c r="O479" s="78">
        <f>N479 / Y791</f>
        <v>0</v>
      </c>
      <c r="P479" s="69">
        <f>G479*J479*T479/M479</f>
        <v>0</v>
      </c>
      <c r="Q479" s="10">
        <f>P479 / Y791*100</f>
        <v>0</v>
      </c>
      <c r="R479" s="81">
        <f>IF(Q479&lt;0,Q479,0)</f>
        <v>0</v>
      </c>
      <c r="S479" s="152">
        <f>IF(Q479&gt;0,Q479,0)</f>
        <v>0</v>
      </c>
      <c r="T479" s="33">
        <f>IF(EXACT(D479,UPPER(D479)),1,0.01)/V479</f>
        <v>0.01</v>
      </c>
      <c r="U479" s="43">
        <v>0</v>
      </c>
      <c r="V479" s="43">
        <v>1</v>
      </c>
      <c r="W479" s="143">
        <f>IF(AND(Q479&lt;0,O479&gt;0),O479,0)</f>
        <v>0</v>
      </c>
      <c r="X479" s="143">
        <f>IF(AND(Q479&gt;0,O479&gt;0),O479,0)</f>
        <v>0</v>
      </c>
      <c r="Y479" s="194"/>
      <c r="Z479" s="176">
        <f>_xll.BDH(C479,$Z$7,$D$1,$D$1)</f>
        <v>611</v>
      </c>
      <c r="AA479" s="174">
        <f>IF(OR(F479="#N/A N/A",Z479="#N/A N/A"),0,  F479 - Z479)</f>
        <v>18</v>
      </c>
      <c r="AB479" s="162">
        <f>IF(OR(Z479=0,Z479="#N/A N/A"),0,AA479 / Z479*100)</f>
        <v>2.9459901800327333</v>
      </c>
      <c r="AC479" s="161">
        <v>0</v>
      </c>
      <c r="AD479" s="163">
        <f>IF(D479 = C791,1,_xll.BDP(K479,$AD$7)*L479)</f>
        <v>0.89166000000000001</v>
      </c>
      <c r="AE479" s="186">
        <f>AA479*AC479*T479/AD479 / AF791</f>
        <v>0</v>
      </c>
      <c r="AF479" s="197"/>
      <c r="AG479" s="188"/>
      <c r="AH479" s="170"/>
    </row>
    <row r="480" spans="2:34" s="43" customFormat="1" ht="12" customHeight="1" x14ac:dyDescent="0.2">
      <c r="B480" s="48">
        <v>10210</v>
      </c>
      <c r="C480" s="140" t="s">
        <v>1241</v>
      </c>
      <c r="D480" s="43" t="str">
        <f>_xll.BDP(C480,$D$7)</f>
        <v>GBp</v>
      </c>
      <c r="E480" s="43" t="s">
        <v>1366</v>
      </c>
      <c r="F480" s="66">
        <f>_xll.BDP(C480,$F$7)</f>
        <v>233.2</v>
      </c>
      <c r="G480" s="66">
        <f>_xll.BDP(C480,$G$7)</f>
        <v>231.6</v>
      </c>
      <c r="H480" s="67">
        <f>IF(OR(G480="#N/A N/A",F480="#N/A N/A"),0,  G480 - F480)</f>
        <v>-1.5999999999999943</v>
      </c>
      <c r="I480" s="75">
        <f>IF(OR(F480=0,F480="#N/A N/A"),0,H480 / F480*100)</f>
        <v>-0.6861063464837025</v>
      </c>
      <c r="J480" s="25">
        <v>0</v>
      </c>
      <c r="K480" s="48" t="str">
        <f>CONCATENATE(C791,D480, " Curncy")</f>
        <v>EURGBp Curncy</v>
      </c>
      <c r="L480" s="48">
        <f>IF(D480 = C791,1,_xll.BDP(K480,$L$7))</f>
        <v>1</v>
      </c>
      <c r="M480" s="68">
        <f>IF(D480 = C791,1,_xll.BDP(K480,$M$7)*L480)</f>
        <v>0.89085999999999999</v>
      </c>
      <c r="N480" s="69">
        <f>H480*J480*T480/M480</f>
        <v>0</v>
      </c>
      <c r="O480" s="78">
        <f>N480 / Y791</f>
        <v>0</v>
      </c>
      <c r="P480" s="69">
        <f>G480*J480*T480/M480</f>
        <v>0</v>
      </c>
      <c r="Q480" s="10">
        <f>P480 / Y791*100</f>
        <v>0</v>
      </c>
      <c r="R480" s="81">
        <f>IF(Q480&lt;0,Q480,0)</f>
        <v>0</v>
      </c>
      <c r="S480" s="152">
        <f>IF(Q480&gt;0,Q480,0)</f>
        <v>0</v>
      </c>
      <c r="T480" s="33">
        <f>IF(EXACT(D480,UPPER(D480)),1,0.01)/V480</f>
        <v>0.01</v>
      </c>
      <c r="U480" s="43">
        <v>0</v>
      </c>
      <c r="V480" s="43">
        <v>1</v>
      </c>
      <c r="W480" s="143">
        <f>IF(AND(Q480&lt;0,O480&gt;0),O480,0)</f>
        <v>0</v>
      </c>
      <c r="X480" s="143">
        <f>IF(AND(Q480&gt;0,O480&gt;0),O480,0)</f>
        <v>0</v>
      </c>
      <c r="Y480" s="194"/>
      <c r="Z480" s="176">
        <f>_xll.BDH(C480,$Z$7,$D$1,$D$1)</f>
        <v>213</v>
      </c>
      <c r="AA480" s="174">
        <f>IF(OR(F480="#N/A N/A",Z480="#N/A N/A"),0,  F480 - Z480)</f>
        <v>20.199999999999989</v>
      </c>
      <c r="AB480" s="162">
        <f>IF(OR(Z480=0,Z480="#N/A N/A"),0,AA480 / Z480*100)</f>
        <v>9.4835680751173648</v>
      </c>
      <c r="AC480" s="161">
        <v>0</v>
      </c>
      <c r="AD480" s="163">
        <f>IF(D480 = C791,1,_xll.BDP(K480,$AD$7)*L480)</f>
        <v>0.89166000000000001</v>
      </c>
      <c r="AE480" s="186">
        <f>AA480*AC480*T480/AD480 / AF791</f>
        <v>0</v>
      </c>
      <c r="AF480" s="197"/>
      <c r="AG480" s="188"/>
      <c r="AH480" s="170"/>
    </row>
    <row r="481" spans="2:34" s="43" customFormat="1" ht="12" customHeight="1" x14ac:dyDescent="0.2">
      <c r="B481" s="48">
        <v>6484</v>
      </c>
      <c r="C481" s="140" t="s">
        <v>1242</v>
      </c>
      <c r="D481" s="43" t="str">
        <f>_xll.BDP(C481,$D$7)</f>
        <v>GBp</v>
      </c>
      <c r="E481" s="43" t="s">
        <v>1367</v>
      </c>
      <c r="F481" s="66">
        <f>_xll.BDP(C481,$F$7)</f>
        <v>5050</v>
      </c>
      <c r="G481" s="66">
        <f>_xll.BDP(C481,$G$7)</f>
        <v>5020</v>
      </c>
      <c r="H481" s="67">
        <f>IF(OR(G481="#N/A N/A",F481="#N/A N/A"),0,  G481 - F481)</f>
        <v>-30</v>
      </c>
      <c r="I481" s="75">
        <f>IF(OR(F481=0,F481="#N/A N/A"),0,H481 / F481*100)</f>
        <v>-0.59405940594059403</v>
      </c>
      <c r="J481" s="25">
        <v>0</v>
      </c>
      <c r="K481" s="48" t="str">
        <f>CONCATENATE(C791,D481, " Curncy")</f>
        <v>EURGBp Curncy</v>
      </c>
      <c r="L481" s="48">
        <f>IF(D481 = C791,1,_xll.BDP(K481,$L$7))</f>
        <v>1</v>
      </c>
      <c r="M481" s="68">
        <f>IF(D481 = C791,1,_xll.BDP(K481,$M$7)*L481)</f>
        <v>0.89085999999999999</v>
      </c>
      <c r="N481" s="69">
        <f>H481*J481*T481/M481</f>
        <v>0</v>
      </c>
      <c r="O481" s="78">
        <f>N481 / Y791</f>
        <v>0</v>
      </c>
      <c r="P481" s="69">
        <f>G481*J481*T481/M481</f>
        <v>0</v>
      </c>
      <c r="Q481" s="10">
        <f>P481 / Y791*100</f>
        <v>0</v>
      </c>
      <c r="R481" s="81">
        <f>IF(Q481&lt;0,Q481,0)</f>
        <v>0</v>
      </c>
      <c r="S481" s="152">
        <f>IF(Q481&gt;0,Q481,0)</f>
        <v>0</v>
      </c>
      <c r="T481" s="33">
        <f>IF(EXACT(D481,UPPER(D481)),1,0.01)/V481</f>
        <v>0.01</v>
      </c>
      <c r="U481" s="43">
        <v>0</v>
      </c>
      <c r="V481" s="43">
        <v>1</v>
      </c>
      <c r="W481" s="143">
        <f>IF(AND(Q481&lt;0,O481&gt;0),O481,0)</f>
        <v>0</v>
      </c>
      <c r="X481" s="143">
        <f>IF(AND(Q481&gt;0,O481&gt;0),O481,0)</f>
        <v>0</v>
      </c>
      <c r="Y481" s="194"/>
      <c r="Z481" s="176">
        <f>_xll.BDH(C481,$Z$7,$D$1,$D$1)</f>
        <v>5092</v>
      </c>
      <c r="AA481" s="174">
        <f>IF(OR(F481="#N/A N/A",Z481="#N/A N/A"),0,  F481 - Z481)</f>
        <v>-42</v>
      </c>
      <c r="AB481" s="162">
        <f>IF(OR(Z481=0,Z481="#N/A N/A"),0,AA481 / Z481*100)</f>
        <v>-0.82482325216025143</v>
      </c>
      <c r="AC481" s="161">
        <v>0</v>
      </c>
      <c r="AD481" s="163">
        <f>IF(D481 = C791,1,_xll.BDP(K481,$AD$7)*L481)</f>
        <v>0.89166000000000001</v>
      </c>
      <c r="AE481" s="186">
        <f>AA481*AC481*T481/AD481 / AF791</f>
        <v>0</v>
      </c>
      <c r="AF481" s="197"/>
      <c r="AG481" s="188"/>
      <c r="AH481" s="170"/>
    </row>
    <row r="482" spans="2:34" s="43" customFormat="1" x14ac:dyDescent="0.2">
      <c r="B482" s="48">
        <v>10184</v>
      </c>
      <c r="C482" s="140" t="s">
        <v>112</v>
      </c>
      <c r="D482" s="43" t="str">
        <f>_xll.BDP(C482,$D$7)</f>
        <v>GBp</v>
      </c>
      <c r="E482" s="43" t="s">
        <v>517</v>
      </c>
      <c r="F482" s="66">
        <f>_xll.BDP(C482,$F$7)</f>
        <v>209</v>
      </c>
      <c r="G482" s="66">
        <f>_xll.BDP(C482,$G$7)</f>
        <v>213.1</v>
      </c>
      <c r="H482" s="67">
        <f>IF(OR(G482="#N/A N/A",F482="#N/A N/A"),0,  G482 - F482)</f>
        <v>4.0999999999999943</v>
      </c>
      <c r="I482" s="75">
        <f>IF(OR(F482=0,F482="#N/A N/A"),0,H482 / F482*100)</f>
        <v>1.9617224880382749</v>
      </c>
      <c r="J482" s="25">
        <v>-5007000</v>
      </c>
      <c r="K482" s="48" t="str">
        <f>CONCATENATE(C791,D482, " Curncy")</f>
        <v>EURGBp Curncy</v>
      </c>
      <c r="L482" s="48">
        <f>IF(D482 = C791,1,_xll.BDP(K482,$L$7))</f>
        <v>1</v>
      </c>
      <c r="M482" s="68">
        <f>IF(D482 = C791,1,_xll.BDP(K482,$M$7)*L482)</f>
        <v>0.89085999999999999</v>
      </c>
      <c r="N482" s="69">
        <f>H482*J482*T482/M482</f>
        <v>-230436.88121590341</v>
      </c>
      <c r="O482" s="78">
        <f>N482 / Y791</f>
        <v>-1.3696737805706045E-3</v>
      </c>
      <c r="P482" s="69">
        <f>G482*J482*T482/M482</f>
        <v>-11977097.411490021</v>
      </c>
      <c r="Q482" s="10">
        <f>P482 / Y791*100</f>
        <v>-7.1189629912096652</v>
      </c>
      <c r="R482" s="81">
        <f>IF(Q482&lt;0,Q482,0)</f>
        <v>-7.1189629912096652</v>
      </c>
      <c r="S482" s="152">
        <f>IF(Q482&gt;0,Q482,0)</f>
        <v>0</v>
      </c>
      <c r="T482" s="33">
        <f>IF(EXACT(D482,UPPER(D482)),1,0.01)/V482</f>
        <v>0.01</v>
      </c>
      <c r="U482" s="43">
        <v>0</v>
      </c>
      <c r="V482" s="43">
        <v>1</v>
      </c>
      <c r="W482" s="143">
        <f>IF(AND(Q482&lt;0,O482&gt;0),O482,0)</f>
        <v>0</v>
      </c>
      <c r="X482" s="143">
        <f>IF(AND(Q482&gt;0,O482&gt;0),O482,0)</f>
        <v>0</v>
      </c>
      <c r="Y482" s="194"/>
      <c r="Z482" s="176">
        <f>_xll.BDH(C482,$Z$7,$D$1,$D$1)</f>
        <v>208.9</v>
      </c>
      <c r="AA482" s="174">
        <f>IF(OR(F482="#N/A N/A",Z482="#N/A N/A"),0,  F482 - Z482)</f>
        <v>9.9999999999994316E-2</v>
      </c>
      <c r="AB482" s="162">
        <f>IF(OR(Z482=0,Z482="#N/A N/A"),0,AA482 / Z482*100)</f>
        <v>4.7869794159882392E-2</v>
      </c>
      <c r="AC482" s="161">
        <v>-5007000</v>
      </c>
      <c r="AD482" s="163">
        <f>IF(D482 = C791,1,_xll.BDP(K482,$AD$7)*L482)</f>
        <v>0.89166000000000001</v>
      </c>
      <c r="AE482" s="186">
        <f>AA482*AC482*T482/AD482 / AF791</f>
        <v>-3.3002830795242457E-5</v>
      </c>
      <c r="AF482" s="197"/>
      <c r="AG482" s="188"/>
      <c r="AH482" s="170"/>
    </row>
    <row r="483" spans="2:34" s="43" customFormat="1" ht="12" customHeight="1" x14ac:dyDescent="0.2">
      <c r="B483" s="48">
        <v>2207</v>
      </c>
      <c r="C483" s="140" t="s">
        <v>1243</v>
      </c>
      <c r="D483" s="43" t="str">
        <f>_xll.BDP(C483,$D$7)</f>
        <v>GBp</v>
      </c>
      <c r="E483" s="43" t="s">
        <v>1368</v>
      </c>
      <c r="F483" s="66">
        <f>_xll.BDP(C483,$F$7)</f>
        <v>644.20000000000005</v>
      </c>
      <c r="G483" s="66">
        <f>_xll.BDP(C483,$G$7)</f>
        <v>642.79999999999995</v>
      </c>
      <c r="H483" s="67">
        <f>IF(OR(G483="#N/A N/A",F483="#N/A N/A"),0,  G483 - F483)</f>
        <v>-1.4000000000000909</v>
      </c>
      <c r="I483" s="75">
        <f>IF(OR(F483=0,F483="#N/A N/A"),0,H483 / F483*100)</f>
        <v>-0.21732381248061017</v>
      </c>
      <c r="J483" s="25">
        <v>0</v>
      </c>
      <c r="K483" s="48" t="str">
        <f>CONCATENATE(C791,D483, " Curncy")</f>
        <v>EURGBp Curncy</v>
      </c>
      <c r="L483" s="48">
        <f>IF(D483 = C791,1,_xll.BDP(K483,$L$7))</f>
        <v>1</v>
      </c>
      <c r="M483" s="68">
        <f>IF(D483 = C791,1,_xll.BDP(K483,$M$7)*L483)</f>
        <v>0.89085999999999999</v>
      </c>
      <c r="N483" s="69">
        <f>H483*J483*T483/M483</f>
        <v>0</v>
      </c>
      <c r="O483" s="78">
        <f>N483 / Y791</f>
        <v>0</v>
      </c>
      <c r="P483" s="69">
        <f>G483*J483*T483/M483</f>
        <v>0</v>
      </c>
      <c r="Q483" s="10">
        <f>P483 / Y791*100</f>
        <v>0</v>
      </c>
      <c r="R483" s="81">
        <f>IF(Q483&lt;0,Q483,0)</f>
        <v>0</v>
      </c>
      <c r="S483" s="152">
        <f>IF(Q483&gt;0,Q483,0)</f>
        <v>0</v>
      </c>
      <c r="T483" s="33">
        <f>IF(EXACT(D483,UPPER(D483)),1,0.01)/V483</f>
        <v>0.01</v>
      </c>
      <c r="U483" s="43">
        <v>0</v>
      </c>
      <c r="V483" s="43">
        <v>1</v>
      </c>
      <c r="W483" s="143">
        <f>IF(AND(Q483&lt;0,O483&gt;0),O483,0)</f>
        <v>0</v>
      </c>
      <c r="X483" s="143">
        <f>IF(AND(Q483&gt;0,O483&gt;0),O483,0)</f>
        <v>0</v>
      </c>
      <c r="Y483" s="194"/>
      <c r="Z483" s="176">
        <f>_xll.BDH(C483,$Z$7,$D$1,$D$1)</f>
        <v>640.20000000000005</v>
      </c>
      <c r="AA483" s="174">
        <f>IF(OR(F483="#N/A N/A",Z483="#N/A N/A"),0,  F483 - Z483)</f>
        <v>4</v>
      </c>
      <c r="AB483" s="162">
        <f>IF(OR(Z483=0,Z483="#N/A N/A"),0,AA483 / Z483*100)</f>
        <v>0.62480474851608869</v>
      </c>
      <c r="AC483" s="161">
        <v>0</v>
      </c>
      <c r="AD483" s="163">
        <f>IF(D483 = C791,1,_xll.BDP(K483,$AD$7)*L483)</f>
        <v>0.89166000000000001</v>
      </c>
      <c r="AE483" s="186">
        <f>AA483*AC483*T483/AD483 / AF791</f>
        <v>0</v>
      </c>
      <c r="AF483" s="197"/>
      <c r="AG483" s="188"/>
      <c r="AH483" s="170"/>
    </row>
    <row r="484" spans="2:34" s="43" customFormat="1" ht="12" customHeight="1" x14ac:dyDescent="0.2">
      <c r="B484" s="48">
        <v>70</v>
      </c>
      <c r="C484" s="140" t="s">
        <v>1244</v>
      </c>
      <c r="D484" s="43" t="str">
        <f>_xll.BDP(C484,$D$7)</f>
        <v>GBp</v>
      </c>
      <c r="E484" s="43" t="s">
        <v>1369</v>
      </c>
      <c r="F484" s="66">
        <f>_xll.BDP(C484,$F$7)</f>
        <v>32.299999999999997</v>
      </c>
      <c r="G484" s="66">
        <f>_xll.BDP(C484,$G$7)</f>
        <v>32.299999999999997</v>
      </c>
      <c r="H484" s="67">
        <f>IF(OR(G484="#N/A N/A",F484="#N/A N/A"),0,  G484 - F484)</f>
        <v>0</v>
      </c>
      <c r="I484" s="75">
        <f>IF(OR(F484=0,F484="#N/A N/A"),0,H484 / F484*100)</f>
        <v>0</v>
      </c>
      <c r="J484" s="25">
        <v>0</v>
      </c>
      <c r="K484" s="48" t="str">
        <f>CONCATENATE(C791,D484, " Curncy")</f>
        <v>EURGBp Curncy</v>
      </c>
      <c r="L484" s="48">
        <f>IF(D484 = C791,1,_xll.BDP(K484,$L$7))</f>
        <v>1</v>
      </c>
      <c r="M484" s="68">
        <f>IF(D484 = C791,1,_xll.BDP(K484,$M$7)*L484)</f>
        <v>0.89085999999999999</v>
      </c>
      <c r="N484" s="69">
        <f>H484*J484*T484/M484</f>
        <v>0</v>
      </c>
      <c r="O484" s="78">
        <f>N484 / Y791</f>
        <v>0</v>
      </c>
      <c r="P484" s="69">
        <f>G484*J484*T484/M484</f>
        <v>0</v>
      </c>
      <c r="Q484" s="10">
        <f>P484 / Y791*100</f>
        <v>0</v>
      </c>
      <c r="R484" s="81">
        <f>IF(Q484&lt;0,Q484,0)</f>
        <v>0</v>
      </c>
      <c r="S484" s="152">
        <f>IF(Q484&gt;0,Q484,0)</f>
        <v>0</v>
      </c>
      <c r="T484" s="33">
        <f>IF(EXACT(D484,UPPER(D484)),1,0.01)/V484</f>
        <v>0.01</v>
      </c>
      <c r="U484" s="43">
        <v>0</v>
      </c>
      <c r="V484" s="43">
        <v>1</v>
      </c>
      <c r="W484" s="143">
        <f>IF(AND(Q484&lt;0,O484&gt;0),O484,0)</f>
        <v>0</v>
      </c>
      <c r="X484" s="143">
        <f>IF(AND(Q484&gt;0,O484&gt;0),O484,0)</f>
        <v>0</v>
      </c>
      <c r="Y484" s="194"/>
      <c r="Z484" s="176">
        <f>_xll.BDH(C484,$Z$7,$D$1,$D$1)</f>
        <v>32.5</v>
      </c>
      <c r="AA484" s="174">
        <f>IF(OR(F484="#N/A N/A",Z484="#N/A N/A"),0,  F484 - Z484)</f>
        <v>-0.20000000000000284</v>
      </c>
      <c r="AB484" s="162">
        <f>IF(OR(Z484=0,Z484="#N/A N/A"),0,AA484 / Z484*100)</f>
        <v>-0.61538461538462419</v>
      </c>
      <c r="AC484" s="161">
        <v>0</v>
      </c>
      <c r="AD484" s="163">
        <f>IF(D484 = C791,1,_xll.BDP(K484,$AD$7)*L484)</f>
        <v>0.89166000000000001</v>
      </c>
      <c r="AE484" s="186">
        <f>AA484*AC484*T484/AD484 / AF791</f>
        <v>0</v>
      </c>
      <c r="AF484" s="197"/>
      <c r="AG484" s="188"/>
      <c r="AH484" s="170"/>
    </row>
    <row r="485" spans="2:34" s="43" customFormat="1" x14ac:dyDescent="0.2">
      <c r="B485" s="48">
        <v>6110</v>
      </c>
      <c r="C485" s="140" t="s">
        <v>111</v>
      </c>
      <c r="D485" s="43" t="str">
        <f>_xll.BDP(C485,$D$7)</f>
        <v>GBp</v>
      </c>
      <c r="E485" s="43" t="s">
        <v>518</v>
      </c>
      <c r="F485" s="66">
        <f>_xll.BDP(C485,$F$7)</f>
        <v>151.94999999999999</v>
      </c>
      <c r="G485" s="66">
        <f>_xll.BDP(C485,$G$7)</f>
        <v>154.19999999999999</v>
      </c>
      <c r="H485" s="67">
        <f>IF(OR(G485="#N/A N/A",F485="#N/A N/A"),0,  G485 - F485)</f>
        <v>2.25</v>
      </c>
      <c r="I485" s="75">
        <f>IF(OR(F485=0,F485="#N/A N/A"),0,H485 / F485*100)</f>
        <v>1.4807502467917077</v>
      </c>
      <c r="J485" s="25">
        <v>-2565000</v>
      </c>
      <c r="K485" s="48" t="str">
        <f>CONCATENATE(C791,D485, " Curncy")</f>
        <v>EURGBp Curncy</v>
      </c>
      <c r="L485" s="48">
        <f>IF(D485 = C791,1,_xll.BDP(K485,$L$7))</f>
        <v>1</v>
      </c>
      <c r="M485" s="68">
        <f>IF(D485 = C791,1,_xll.BDP(K485,$M$7)*L485)</f>
        <v>0.89085999999999999</v>
      </c>
      <c r="N485" s="69">
        <f>H485*J485*T485/M485</f>
        <v>-64782.906405046808</v>
      </c>
      <c r="O485" s="78">
        <f>N485 / Y791</f>
        <v>-3.8505749541462014E-4</v>
      </c>
      <c r="P485" s="69">
        <f>G485*J485*T485/M485</f>
        <v>-4439788.5189592084</v>
      </c>
      <c r="Q485" s="10">
        <f>P485 / Y791*100</f>
        <v>-2.6389273685748638</v>
      </c>
      <c r="R485" s="81">
        <f>IF(Q485&lt;0,Q485,0)</f>
        <v>-2.6389273685748638</v>
      </c>
      <c r="S485" s="152">
        <f>IF(Q485&gt;0,Q485,0)</f>
        <v>0</v>
      </c>
      <c r="T485" s="33">
        <f>IF(EXACT(D485,UPPER(D485)),1,0.01)/V485</f>
        <v>0.01</v>
      </c>
      <c r="U485" s="43">
        <v>0</v>
      </c>
      <c r="V485" s="43">
        <v>1</v>
      </c>
      <c r="W485" s="143">
        <f>IF(AND(Q485&lt;0,O485&gt;0),O485,0)</f>
        <v>0</v>
      </c>
      <c r="X485" s="143">
        <f>IF(AND(Q485&gt;0,O485&gt;0),O485,0)</f>
        <v>0</v>
      </c>
      <c r="Y485" s="194"/>
      <c r="Z485" s="176">
        <f>_xll.BDH(C485,$Z$7,$D$1,$D$1)</f>
        <v>153.6</v>
      </c>
      <c r="AA485" s="174">
        <f>IF(OR(F485="#N/A N/A",Z485="#N/A N/A"),0,  F485 - Z485)</f>
        <v>-1.6500000000000057</v>
      </c>
      <c r="AB485" s="162">
        <f>IF(OR(Z485=0,Z485="#N/A N/A"),0,AA485 / Z485*100)</f>
        <v>-1.0742187500000038</v>
      </c>
      <c r="AC485" s="161">
        <v>-2565000</v>
      </c>
      <c r="AD485" s="163">
        <f>IF(D485 = C791,1,_xll.BDP(K485,$AD$7)*L485)</f>
        <v>0.89166000000000001</v>
      </c>
      <c r="AE485" s="186">
        <f>AA485*AC485*T485/AD485 / AF791</f>
        <v>2.789619145859264E-4</v>
      </c>
      <c r="AF485" s="197"/>
      <c r="AG485" s="188"/>
      <c r="AH485" s="170"/>
    </row>
    <row r="486" spans="2:34" s="43" customFormat="1" x14ac:dyDescent="0.2">
      <c r="B486" s="48">
        <v>19</v>
      </c>
      <c r="D486" s="43" t="s">
        <v>87</v>
      </c>
      <c r="E486" s="43" t="s">
        <v>110</v>
      </c>
      <c r="F486" s="66">
        <v>198.5</v>
      </c>
      <c r="G486" s="66">
        <v>198.5</v>
      </c>
      <c r="H486" s="67">
        <f>IF(OR(G486="#N/A N/A",F486="#N/A N/A"),0,  G486 - F486)</f>
        <v>0</v>
      </c>
      <c r="I486" s="75">
        <f>IF(OR(F486=0,F486="#N/A N/A"),0,H486 / F486*100)</f>
        <v>0</v>
      </c>
      <c r="J486" s="25">
        <v>6346</v>
      </c>
      <c r="K486" s="48" t="str">
        <f>CONCATENATE(C791,D486, " Curncy")</f>
        <v>EURGBP Curncy</v>
      </c>
      <c r="L486" s="48">
        <f>IF(D486 = C791,1,_xll.BDP(K486,$L$7))</f>
        <v>1</v>
      </c>
      <c r="M486" s="68">
        <f>IF(D486 = C791,1,_xll.BDP(K486,$M$7)*L486)</f>
        <v>0.89085999999999999</v>
      </c>
      <c r="N486" s="69">
        <f>H486*J486*T486/M486</f>
        <v>0</v>
      </c>
      <c r="O486" s="78">
        <f>N486 / Y791</f>
        <v>0</v>
      </c>
      <c r="P486" s="69">
        <f>G486*J486*T486/M486</f>
        <v>1414005.567653728</v>
      </c>
      <c r="Q486" s="10">
        <f>P486 / Y791*100</f>
        <v>0.84045849838663056</v>
      </c>
      <c r="R486" s="81">
        <f>IF(Q486&lt;0,Q486,0)</f>
        <v>0</v>
      </c>
      <c r="S486" s="152">
        <f>IF(Q486&gt;0,Q486,0)</f>
        <v>0.84045849838663056</v>
      </c>
      <c r="T486" s="33">
        <f>IF(EXACT(D486,UPPER(D486)),1,0.01)/V486</f>
        <v>1</v>
      </c>
      <c r="U486" s="43">
        <v>1</v>
      </c>
      <c r="V486" s="43">
        <v>1</v>
      </c>
      <c r="W486" s="143">
        <f>IF(AND(Q486&lt;0,O486&gt;0),O486,0)</f>
        <v>0</v>
      </c>
      <c r="X486" s="143">
        <f>IF(AND(Q486&gt;0,O486&gt;0),O486,0)</f>
        <v>0</v>
      </c>
      <c r="Y486" s="194"/>
      <c r="Z486" s="176">
        <v>198.5</v>
      </c>
      <c r="AA486" s="174">
        <f>IF(OR(F486="#N/A N/A",Z486="#N/A N/A"),0,  F486 - Z486)</f>
        <v>0</v>
      </c>
      <c r="AB486" s="162">
        <f>IF(OR(Z486=0,Z486="#N/A N/A"),0,AA486 / Z486*100)</f>
        <v>0</v>
      </c>
      <c r="AC486" s="161">
        <v>6346</v>
      </c>
      <c r="AD486" s="163">
        <f>IF(D486 = C791,1,_xll.BDP(K486,$AD$7)*L486)</f>
        <v>0.89166000000000001</v>
      </c>
      <c r="AE486" s="186">
        <f>AA486*AC486*T486/AD486 / AF791</f>
        <v>0</v>
      </c>
      <c r="AF486" s="197"/>
      <c r="AG486" s="188"/>
      <c r="AH486" s="170"/>
    </row>
    <row r="487" spans="2:34" s="43" customFormat="1" x14ac:dyDescent="0.2">
      <c r="B487" s="48">
        <v>469</v>
      </c>
      <c r="D487" s="43" t="s">
        <v>87</v>
      </c>
      <c r="E487" s="43" t="s">
        <v>109</v>
      </c>
      <c r="F487" s="66">
        <v>198.5</v>
      </c>
      <c r="G487" s="66">
        <v>198.5</v>
      </c>
      <c r="H487" s="67">
        <f>IF(OR(G487="#N/A N/A",F487="#N/A N/A"),0,  G487 - F487)</f>
        <v>0</v>
      </c>
      <c r="I487" s="75">
        <f>IF(OR(F487=0,F487="#N/A N/A"),0,H487 / F487*100)</f>
        <v>0</v>
      </c>
      <c r="J487" s="25">
        <v>3677</v>
      </c>
      <c r="K487" s="48" t="str">
        <f>CONCATENATE(C791,D487, " Curncy")</f>
        <v>EURGBP Curncy</v>
      </c>
      <c r="L487" s="48">
        <f>IF(D487 = C791,1,_xll.BDP(K487,$L$7))</f>
        <v>1</v>
      </c>
      <c r="M487" s="68">
        <f>IF(D487 = C791,1,_xll.BDP(K487,$M$7)*L487)</f>
        <v>0.89085999999999999</v>
      </c>
      <c r="N487" s="69">
        <f>H487*J487*T487/M487</f>
        <v>0</v>
      </c>
      <c r="O487" s="78">
        <f>N487 / Y791</f>
        <v>0</v>
      </c>
      <c r="P487" s="69">
        <f>G487*J487*T487/M487</f>
        <v>819303.25752643519</v>
      </c>
      <c r="Q487" s="10">
        <f>P487 / Y791*100</f>
        <v>0.48697855319376621</v>
      </c>
      <c r="R487" s="81">
        <f>IF(Q487&lt;0,Q487,0)</f>
        <v>0</v>
      </c>
      <c r="S487" s="152">
        <f>IF(Q487&gt;0,Q487,0)</f>
        <v>0.48697855319376621</v>
      </c>
      <c r="T487" s="33">
        <f>IF(EXACT(D487,UPPER(D487)),1,0.01)/V487</f>
        <v>1</v>
      </c>
      <c r="U487" s="43">
        <v>1</v>
      </c>
      <c r="V487" s="43">
        <v>1</v>
      </c>
      <c r="W487" s="143">
        <f>IF(AND(Q487&lt;0,O487&gt;0),O487,0)</f>
        <v>0</v>
      </c>
      <c r="X487" s="143">
        <f>IF(AND(Q487&gt;0,O487&gt;0),O487,0)</f>
        <v>0</v>
      </c>
      <c r="Y487" s="194"/>
      <c r="Z487" s="176">
        <v>198.5</v>
      </c>
      <c r="AA487" s="174">
        <f>IF(OR(F487="#N/A N/A",Z487="#N/A N/A"),0,  F487 - Z487)</f>
        <v>0</v>
      </c>
      <c r="AB487" s="162">
        <f>IF(OR(Z487=0,Z487="#N/A N/A"),0,AA487 / Z487*100)</f>
        <v>0</v>
      </c>
      <c r="AC487" s="161">
        <v>3677</v>
      </c>
      <c r="AD487" s="163">
        <f>IF(D487 = C791,1,_xll.BDP(K487,$AD$7)*L487)</f>
        <v>0.89166000000000001</v>
      </c>
      <c r="AE487" s="186">
        <f>AA487*AC487*T487/AD487 / AF791</f>
        <v>0</v>
      </c>
      <c r="AF487" s="197"/>
      <c r="AG487" s="188"/>
      <c r="AH487" s="170"/>
    </row>
    <row r="488" spans="2:34" s="43" customFormat="1" ht="12" customHeight="1" x14ac:dyDescent="0.2">
      <c r="B488" s="48">
        <v>4083</v>
      </c>
      <c r="C488" s="43" t="s">
        <v>1283</v>
      </c>
      <c r="D488" s="43" t="str">
        <f>_xll.BDP(C488,$D$7)</f>
        <v>GBp</v>
      </c>
      <c r="E488" s="43" t="s">
        <v>1408</v>
      </c>
      <c r="F488" s="66">
        <f>_xll.BDP(C488,$F$7)</f>
        <v>241.8</v>
      </c>
      <c r="G488" s="66">
        <f>_xll.BDP(C488,$G$7)</f>
        <v>241.4</v>
      </c>
      <c r="H488" s="67">
        <f>IF(OR(G488="#N/A N/A",F488="#N/A N/A"),0,  G488 - F488)</f>
        <v>-0.40000000000000568</v>
      </c>
      <c r="I488" s="75">
        <f>IF(OR(F488=0,F488="#N/A N/A"),0,H488 / F488*100)</f>
        <v>-0.16542597187758712</v>
      </c>
      <c r="J488" s="25">
        <v>0</v>
      </c>
      <c r="K488" s="48" t="str">
        <f>CONCATENATE(C791,D488, " Curncy")</f>
        <v>EURGBp Curncy</v>
      </c>
      <c r="L488" s="48">
        <f>IF(D488 = C791,1,_xll.BDP(K488,$L$7))</f>
        <v>1</v>
      </c>
      <c r="M488" s="68">
        <f>IF(D488 = C791,1,_xll.BDP(K488,$M$7)*L488)</f>
        <v>0.89085999999999999</v>
      </c>
      <c r="N488" s="69">
        <f>H488*J488*T488/M488</f>
        <v>0</v>
      </c>
      <c r="O488" s="78">
        <f>N488 / Y791</f>
        <v>0</v>
      </c>
      <c r="P488" s="69">
        <f>G488*J488*T488/M488</f>
        <v>0</v>
      </c>
      <c r="Q488" s="10">
        <f>P488 / Y791*100</f>
        <v>0</v>
      </c>
      <c r="R488" s="81">
        <f>IF(Q488&lt;0,Q488,0)</f>
        <v>0</v>
      </c>
      <c r="S488" s="152">
        <f>IF(Q488&gt;0,Q488,0)</f>
        <v>0</v>
      </c>
      <c r="T488" s="33">
        <f>IF(EXACT(D488,UPPER(D488)),1,0.01)/V488</f>
        <v>0.01</v>
      </c>
      <c r="U488" s="43">
        <v>0</v>
      </c>
      <c r="V488" s="43">
        <v>1</v>
      </c>
      <c r="W488" s="143">
        <f>IF(AND(Q488&lt;0,O488&gt;0),O488,0)</f>
        <v>0</v>
      </c>
      <c r="X488" s="143">
        <f>IF(AND(Q488&gt;0,O488&gt;0),O488,0)</f>
        <v>0</v>
      </c>
      <c r="Y488" s="194"/>
      <c r="Z488" s="176">
        <f>_xll.BDH(C488,$Z$7,$D$1,$D$1)</f>
        <v>244.7</v>
      </c>
      <c r="AA488" s="174">
        <f>IF(OR(F488="#N/A N/A",Z488="#N/A N/A"),0,  F488 - Z488)</f>
        <v>-2.8999999999999773</v>
      </c>
      <c r="AB488" s="162">
        <f>IF(OR(Z488=0,Z488="#N/A N/A"),0,AA488 / Z488*100)</f>
        <v>-1.1851246424192796</v>
      </c>
      <c r="AC488" s="161">
        <v>0</v>
      </c>
      <c r="AD488" s="163">
        <f>IF(D488 = C791,1,_xll.BDP(K488,$AD$7)*L488)</f>
        <v>0.89166000000000001</v>
      </c>
      <c r="AE488" s="186">
        <f>AA488*AC488*T488/AD488 / AF791</f>
        <v>0</v>
      </c>
      <c r="AF488" s="197"/>
      <c r="AG488" s="188"/>
      <c r="AH488" s="170"/>
    </row>
    <row r="489" spans="2:34" s="43" customFormat="1" ht="12" customHeight="1" x14ac:dyDescent="0.2">
      <c r="B489" s="48">
        <v>6003</v>
      </c>
      <c r="C489" s="43" t="s">
        <v>1370</v>
      </c>
      <c r="D489" s="43" t="str">
        <f>_xll.BDP(C489,$D$7)</f>
        <v>GBp</v>
      </c>
      <c r="E489" s="43" t="s">
        <v>1371</v>
      </c>
      <c r="F489" s="66">
        <f>_xll.BDP(C489,$F$7)</f>
        <v>1286</v>
      </c>
      <c r="G489" s="66">
        <f>_xll.BDP(C489,$G$7)</f>
        <v>1294</v>
      </c>
      <c r="H489" s="67">
        <f>IF(OR(G489="#N/A N/A",F489="#N/A N/A"),0,  G489 - F489)</f>
        <v>8</v>
      </c>
      <c r="I489" s="75">
        <f>IF(OR(F489=0,F489="#N/A N/A"),0,H489 / F489*100)</f>
        <v>0.62208398133748055</v>
      </c>
      <c r="J489" s="25">
        <v>0</v>
      </c>
      <c r="K489" s="48" t="str">
        <f>CONCATENATE(C791,D489, " Curncy")</f>
        <v>EURGBp Curncy</v>
      </c>
      <c r="L489" s="48">
        <f>IF(D489 = C791,1,_xll.BDP(K489,$L$7))</f>
        <v>1</v>
      </c>
      <c r="M489" s="68">
        <f>IF(D489 = C791,1,_xll.BDP(K489,$M$7)*L489)</f>
        <v>0.89085999999999999</v>
      </c>
      <c r="N489" s="69">
        <f>H489*J489*T489/M489</f>
        <v>0</v>
      </c>
      <c r="O489" s="78">
        <f>N489 / Y791</f>
        <v>0</v>
      </c>
      <c r="P489" s="69">
        <f>G489*J489*T489/M489</f>
        <v>0</v>
      </c>
      <c r="Q489" s="10">
        <f>P489 / Y791*100</f>
        <v>0</v>
      </c>
      <c r="R489" s="81">
        <f>IF(Q489&lt;0,Q489,0)</f>
        <v>0</v>
      </c>
      <c r="S489" s="152">
        <f>IF(Q489&gt;0,Q489,0)</f>
        <v>0</v>
      </c>
      <c r="T489" s="33">
        <f>IF(EXACT(D489,UPPER(D489)),1,0.01)/V489</f>
        <v>0.01</v>
      </c>
      <c r="U489" s="43">
        <v>0</v>
      </c>
      <c r="V489" s="43">
        <v>1</v>
      </c>
      <c r="W489" s="143">
        <f>IF(AND(Q489&lt;0,O489&gt;0),O489,0)</f>
        <v>0</v>
      </c>
      <c r="X489" s="143">
        <f>IF(AND(Q489&gt;0,O489&gt;0),O489,0)</f>
        <v>0</v>
      </c>
      <c r="Y489" s="194"/>
      <c r="Z489" s="176">
        <f>_xll.BDH(C489,$Z$7,$D$1,$D$1)</f>
        <v>1278</v>
      </c>
      <c r="AA489" s="174">
        <f>IF(OR(F489="#N/A N/A",Z489="#N/A N/A"),0,  F489 - Z489)</f>
        <v>8</v>
      </c>
      <c r="AB489" s="162">
        <f>IF(OR(Z489=0,Z489="#N/A N/A"),0,AA489 / Z489*100)</f>
        <v>0.6259780907668232</v>
      </c>
      <c r="AC489" s="161">
        <v>0</v>
      </c>
      <c r="AD489" s="163">
        <f>IF(D489 = C791,1,_xll.BDP(K489,$AD$7)*L489)</f>
        <v>0.89166000000000001</v>
      </c>
      <c r="AE489" s="186">
        <f>AA489*AC489*T489/AD489 / AF791</f>
        <v>0</v>
      </c>
      <c r="AF489" s="197"/>
      <c r="AG489" s="188"/>
      <c r="AH489" s="170"/>
    </row>
    <row r="490" spans="2:34" s="43" customFormat="1" ht="12" customHeight="1" x14ac:dyDescent="0.2">
      <c r="B490" s="48">
        <v>10273</v>
      </c>
      <c r="C490" s="43" t="s">
        <v>1246</v>
      </c>
      <c r="D490" s="43" t="str">
        <f>_xll.BDP(C490,$D$7)</f>
        <v>GBp</v>
      </c>
      <c r="E490" s="43" t="s">
        <v>1372</v>
      </c>
      <c r="F490" s="66">
        <f>_xll.BDP(C490,$F$7)</f>
        <v>3200</v>
      </c>
      <c r="G490" s="66">
        <f>_xll.BDP(C490,$G$7)</f>
        <v>3243</v>
      </c>
      <c r="H490" s="67">
        <f>IF(OR(G490="#N/A N/A",F490="#N/A N/A"),0,  G490 - F490)</f>
        <v>43</v>
      </c>
      <c r="I490" s="75">
        <f>IF(OR(F490=0,F490="#N/A N/A"),0,H490 / F490*100)</f>
        <v>1.34375</v>
      </c>
      <c r="J490" s="25">
        <v>0</v>
      </c>
      <c r="K490" s="48" t="str">
        <f>CONCATENATE(C791,D490, " Curncy")</f>
        <v>EURGBp Curncy</v>
      </c>
      <c r="L490" s="48">
        <f>IF(D490 = C791,1,_xll.BDP(K490,$L$7))</f>
        <v>1</v>
      </c>
      <c r="M490" s="68">
        <f>IF(D490 = C791,1,_xll.BDP(K490,$M$7)*L490)</f>
        <v>0.89085999999999999</v>
      </c>
      <c r="N490" s="69">
        <f>H490*J490*T490/M490</f>
        <v>0</v>
      </c>
      <c r="O490" s="78">
        <f>N490 / Y791</f>
        <v>0</v>
      </c>
      <c r="P490" s="69">
        <f>G490*J490*T490/M490</f>
        <v>0</v>
      </c>
      <c r="Q490" s="10">
        <f>P490 / Y791*100</f>
        <v>0</v>
      </c>
      <c r="R490" s="81">
        <f>IF(Q490&lt;0,Q490,0)</f>
        <v>0</v>
      </c>
      <c r="S490" s="152">
        <f>IF(Q490&gt;0,Q490,0)</f>
        <v>0</v>
      </c>
      <c r="T490" s="33">
        <f>IF(EXACT(D490,UPPER(D490)),1,0.01)/V490</f>
        <v>0.01</v>
      </c>
      <c r="U490" s="43">
        <v>0</v>
      </c>
      <c r="V490" s="43">
        <v>1</v>
      </c>
      <c r="W490" s="143">
        <f>IF(AND(Q490&lt;0,O490&gt;0),O490,0)</f>
        <v>0</v>
      </c>
      <c r="X490" s="143">
        <f>IF(AND(Q490&gt;0,O490&gt;0),O490,0)</f>
        <v>0</v>
      </c>
      <c r="Y490" s="194"/>
      <c r="Z490" s="176">
        <f>_xll.BDH(C490,$Z$7,$D$1,$D$1)</f>
        <v>3082</v>
      </c>
      <c r="AA490" s="174">
        <f>IF(OR(F490="#N/A N/A",Z490="#N/A N/A"),0,  F490 - Z490)</f>
        <v>118</v>
      </c>
      <c r="AB490" s="162">
        <f>IF(OR(Z490=0,Z490="#N/A N/A"),0,AA490 / Z490*100)</f>
        <v>3.8286826735885784</v>
      </c>
      <c r="AC490" s="161">
        <v>0</v>
      </c>
      <c r="AD490" s="163">
        <f>IF(D490 = C791,1,_xll.BDP(K490,$AD$7)*L490)</f>
        <v>0.89166000000000001</v>
      </c>
      <c r="AE490" s="186">
        <f>AA490*AC490*T490/AD490 / AF791</f>
        <v>0</v>
      </c>
      <c r="AF490" s="197"/>
      <c r="AG490" s="188"/>
      <c r="AH490" s="170"/>
    </row>
    <row r="491" spans="2:34" s="43" customFormat="1" ht="12" customHeight="1" x14ac:dyDescent="0.2">
      <c r="B491" s="48">
        <v>10162</v>
      </c>
      <c r="C491" s="43" t="s">
        <v>1247</v>
      </c>
      <c r="D491" s="43" t="str">
        <f>_xll.BDP(C491,$D$7)</f>
        <v>GBp</v>
      </c>
      <c r="E491" s="43" t="s">
        <v>1373</v>
      </c>
      <c r="F491" s="66">
        <f>_xll.BDP(C491,$F$7)</f>
        <v>10.5</v>
      </c>
      <c r="G491" s="66">
        <f>_xll.BDP(C491,$G$7)</f>
        <v>10.5</v>
      </c>
      <c r="H491" s="67">
        <f>IF(OR(G491="#N/A N/A",F491="#N/A N/A"),0,  G491 - F491)</f>
        <v>0</v>
      </c>
      <c r="I491" s="75">
        <f>IF(OR(F491=0,F491="#N/A N/A"),0,H491 / F491*100)</f>
        <v>0</v>
      </c>
      <c r="J491" s="25">
        <v>0</v>
      </c>
      <c r="K491" s="48" t="str">
        <f>CONCATENATE(C791,D491, " Curncy")</f>
        <v>EURGBp Curncy</v>
      </c>
      <c r="L491" s="48">
        <f>IF(D491 = C791,1,_xll.BDP(K491,$L$7))</f>
        <v>1</v>
      </c>
      <c r="M491" s="68">
        <f>IF(D491 = C791,1,_xll.BDP(K491,$M$7)*L491)</f>
        <v>0.89085999999999999</v>
      </c>
      <c r="N491" s="69">
        <f>H491*J491*T491/M491</f>
        <v>0</v>
      </c>
      <c r="O491" s="78">
        <f>N491 / Y791</f>
        <v>0</v>
      </c>
      <c r="P491" s="69">
        <f>G491*J491*T491/M491</f>
        <v>0</v>
      </c>
      <c r="Q491" s="10">
        <f>P491 / Y791*100</f>
        <v>0</v>
      </c>
      <c r="R491" s="81">
        <f>IF(Q491&lt;0,Q491,0)</f>
        <v>0</v>
      </c>
      <c r="S491" s="152">
        <f>IF(Q491&gt;0,Q491,0)</f>
        <v>0</v>
      </c>
      <c r="T491" s="33">
        <f>IF(EXACT(D491,UPPER(D491)),1,0.01)/V491</f>
        <v>0.01</v>
      </c>
      <c r="U491" s="43">
        <v>0</v>
      </c>
      <c r="V491" s="43">
        <v>1</v>
      </c>
      <c r="W491" s="143">
        <f>IF(AND(Q491&lt;0,O491&gt;0),O491,0)</f>
        <v>0</v>
      </c>
      <c r="X491" s="143">
        <f>IF(AND(Q491&gt;0,O491&gt;0),O491,0)</f>
        <v>0</v>
      </c>
      <c r="Y491" s="194"/>
      <c r="Z491" s="176">
        <f>_xll.BDH(C491,$Z$7,$D$1,$D$1)</f>
        <v>10.5</v>
      </c>
      <c r="AA491" s="174">
        <f>IF(OR(F491="#N/A N/A",Z491="#N/A N/A"),0,  F491 - Z491)</f>
        <v>0</v>
      </c>
      <c r="AB491" s="162">
        <f>IF(OR(Z491=0,Z491="#N/A N/A"),0,AA491 / Z491*100)</f>
        <v>0</v>
      </c>
      <c r="AC491" s="161">
        <v>0</v>
      </c>
      <c r="AD491" s="163">
        <f>IF(D491 = C791,1,_xll.BDP(K491,$AD$7)*L491)</f>
        <v>0.89166000000000001</v>
      </c>
      <c r="AE491" s="186">
        <f>AA491*AC491*T491/AD491 / AF791</f>
        <v>0</v>
      </c>
      <c r="AF491" s="197"/>
      <c r="AG491" s="188"/>
      <c r="AH491" s="170"/>
    </row>
    <row r="492" spans="2:34" s="43" customFormat="1" x14ac:dyDescent="0.2">
      <c r="B492" s="48">
        <v>24000</v>
      </c>
      <c r="C492" s="140" t="s">
        <v>108</v>
      </c>
      <c r="D492" s="43" t="str">
        <f>_xll.BDP(C492,$D$7)</f>
        <v>GBp</v>
      </c>
      <c r="E492" s="43" t="s">
        <v>519</v>
      </c>
      <c r="F492" s="66">
        <f>_xll.BDP(C492,$F$7)</f>
        <v>143.30000000000001</v>
      </c>
      <c r="G492" s="66">
        <f>_xll.BDP(C492,$G$7)</f>
        <v>144.69999999999999</v>
      </c>
      <c r="H492" s="67">
        <f>IF(OR(G492="#N/A N/A",F492="#N/A N/A"),0,  G492 - F492)</f>
        <v>1.3999999999999773</v>
      </c>
      <c r="I492" s="75">
        <f>IF(OR(F492=0,F492="#N/A N/A"),0,H492 / F492*100)</f>
        <v>0.97697138869502942</v>
      </c>
      <c r="J492" s="25">
        <v>-2332000</v>
      </c>
      <c r="K492" s="48" t="str">
        <f>CONCATENATE(C791,D492, " Curncy")</f>
        <v>EURGBp Curncy</v>
      </c>
      <c r="L492" s="48">
        <f>IF(D492 = C791,1,_xll.BDP(K492,$L$7))</f>
        <v>1</v>
      </c>
      <c r="M492" s="68">
        <f>IF(D492 = C791,1,_xll.BDP(K492,$M$7)*L492)</f>
        <v>0.89085999999999999</v>
      </c>
      <c r="N492" s="69">
        <f>H492*J492*T492/M492</f>
        <v>-36647.733650629132</v>
      </c>
      <c r="O492" s="78">
        <f>N492 / Y791</f>
        <v>-2.1782728369584256E-4</v>
      </c>
      <c r="P492" s="69">
        <f>G492*J492*T492/M492</f>
        <v>-3787805.0423186584</v>
      </c>
      <c r="Q492" s="10">
        <f>P492 / Y791*100</f>
        <v>-2.2514005679134952</v>
      </c>
      <c r="R492" s="81">
        <f>IF(Q492&lt;0,Q492,0)</f>
        <v>-2.2514005679134952</v>
      </c>
      <c r="S492" s="152">
        <f>IF(Q492&gt;0,Q492,0)</f>
        <v>0</v>
      </c>
      <c r="T492" s="33">
        <f>IF(EXACT(D492,UPPER(D492)),1,0.01)/V492</f>
        <v>0.01</v>
      </c>
      <c r="U492" s="43">
        <v>0</v>
      </c>
      <c r="V492" s="43">
        <v>1</v>
      </c>
      <c r="W492" s="143">
        <f>IF(AND(Q492&lt;0,O492&gt;0),O492,0)</f>
        <v>0</v>
      </c>
      <c r="X492" s="143">
        <f>IF(AND(Q492&gt;0,O492&gt;0),O492,0)</f>
        <v>0</v>
      </c>
      <c r="Y492" s="194"/>
      <c r="Z492" s="176">
        <f>_xll.BDH(C492,$Z$7,$D$1,$D$1)</f>
        <v>139.5</v>
      </c>
      <c r="AA492" s="174">
        <f>IF(OR(F492="#N/A N/A",Z492="#N/A N/A"),0,  F492 - Z492)</f>
        <v>3.8000000000000114</v>
      </c>
      <c r="AB492" s="162">
        <f>IF(OR(Z492=0,Z492="#N/A N/A"),0,AA492 / Z492*100)</f>
        <v>2.7240143369175707</v>
      </c>
      <c r="AC492" s="161">
        <v>-2332000</v>
      </c>
      <c r="AD492" s="163">
        <f>IF(D492 = C791,1,_xll.BDP(K492,$AD$7)*L492)</f>
        <v>0.89166000000000001</v>
      </c>
      <c r="AE492" s="186">
        <f>AA492*AC492*T492/AD492 / AF791</f>
        <v>-5.8409803350337143E-4</v>
      </c>
      <c r="AF492" s="197"/>
      <c r="AG492" s="188"/>
      <c r="AH492" s="170"/>
    </row>
    <row r="493" spans="2:34" s="43" customFormat="1" x14ac:dyDescent="0.2">
      <c r="B493" s="48">
        <v>10254</v>
      </c>
      <c r="C493" s="140" t="s">
        <v>107</v>
      </c>
      <c r="D493" s="43" t="str">
        <f>_xll.BDP(C493,$D$7)</f>
        <v>GBp</v>
      </c>
      <c r="E493" s="43" t="s">
        <v>520</v>
      </c>
      <c r="F493" s="66">
        <f>_xll.BDP(C493,$F$7)</f>
        <v>519.20000000000005</v>
      </c>
      <c r="G493" s="66">
        <f>_xll.BDP(C493,$G$7)</f>
        <v>499.8</v>
      </c>
      <c r="H493" s="67">
        <f>IF(OR(G493="#N/A N/A",F493="#N/A N/A"),0,  G493 - F493)</f>
        <v>-19.400000000000034</v>
      </c>
      <c r="I493" s="75">
        <f>IF(OR(F493=0,F493="#N/A N/A"),0,H493 / F493*100)</f>
        <v>-3.7365177195685733</v>
      </c>
      <c r="J493" s="25">
        <v>-130000</v>
      </c>
      <c r="K493" s="48" t="str">
        <f>CONCATENATE(C791,D493, " Curncy")</f>
        <v>EURGBp Curncy</v>
      </c>
      <c r="L493" s="48">
        <f>IF(D493 = C791,1,_xll.BDP(K493,$L$7))</f>
        <v>1</v>
      </c>
      <c r="M493" s="68">
        <f>IF(D493 = C791,1,_xll.BDP(K493,$M$7)*L493)</f>
        <v>0.89085999999999999</v>
      </c>
      <c r="N493" s="69">
        <f>H493*J493*T493/M493</f>
        <v>28309.723188828826</v>
      </c>
      <c r="O493" s="78">
        <f>N493 / Y791</f>
        <v>1.6826770689810247E-4</v>
      </c>
      <c r="P493" s="69">
        <f>G493*J493*T493/M493</f>
        <v>-729340.18813281553</v>
      </c>
      <c r="Q493" s="10">
        <f>P493 / Y791*100</f>
        <v>-0.43350618509109001</v>
      </c>
      <c r="R493" s="81">
        <f>IF(Q493&lt;0,Q493,0)</f>
        <v>-0.43350618509109001</v>
      </c>
      <c r="S493" s="152">
        <f>IF(Q493&gt;0,Q493,0)</f>
        <v>0</v>
      </c>
      <c r="T493" s="33">
        <f>IF(EXACT(D493,UPPER(D493)),1,0.01)/V493</f>
        <v>0.01</v>
      </c>
      <c r="U493" s="43">
        <v>0</v>
      </c>
      <c r="V493" s="43">
        <v>1</v>
      </c>
      <c r="W493" s="143">
        <f>IF(AND(Q493&lt;0,O493&gt;0),O493,0)</f>
        <v>1.6826770689810247E-4</v>
      </c>
      <c r="X493" s="143">
        <f>IF(AND(Q493&gt;0,O493&gt;0),O493,0)</f>
        <v>0</v>
      </c>
      <c r="Y493" s="194"/>
      <c r="Z493" s="176">
        <f>_xll.BDH(C493,$Z$7,$D$1,$D$1)</f>
        <v>517.79999999999995</v>
      </c>
      <c r="AA493" s="174">
        <f>IF(OR(F493="#N/A N/A",Z493="#N/A N/A"),0,  F493 - Z493)</f>
        <v>1.4000000000000909</v>
      </c>
      <c r="AB493" s="162">
        <f>IF(OR(Z493=0,Z493="#N/A N/A"),0,AA493 / Z493*100)</f>
        <v>0.27037466203169008</v>
      </c>
      <c r="AC493" s="161">
        <v>-130000</v>
      </c>
      <c r="AD493" s="163">
        <f>IF(D493 = C791,1,_xll.BDP(K493,$AD$7)*L493)</f>
        <v>0.89166000000000001</v>
      </c>
      <c r="AE493" s="186">
        <f>AA493*AC493*T493/AD493 / AF791</f>
        <v>-1.1996235679518393E-5</v>
      </c>
      <c r="AF493" s="197"/>
      <c r="AG493" s="188"/>
      <c r="AH493" s="170"/>
    </row>
    <row r="494" spans="2:34" s="43" customFormat="1" ht="12" customHeight="1" x14ac:dyDescent="0.2">
      <c r="B494" s="48">
        <v>3429</v>
      </c>
      <c r="C494" s="140" t="s">
        <v>1248</v>
      </c>
      <c r="D494" s="43" t="str">
        <f>_xll.BDP(C494,$D$7)</f>
        <v>GBp</v>
      </c>
      <c r="E494" s="43" t="s">
        <v>1374</v>
      </c>
      <c r="F494" s="66">
        <f>_xll.BDP(C494,$F$7)</f>
        <v>352.3</v>
      </c>
      <c r="G494" s="66">
        <f>_xll.BDP(C494,$G$7)</f>
        <v>352</v>
      </c>
      <c r="H494" s="67">
        <f>IF(OR(G494="#N/A N/A",F494="#N/A N/A"),0,  G494 - F494)</f>
        <v>-0.30000000000001137</v>
      </c>
      <c r="I494" s="75">
        <f>IF(OR(F494=0,F494="#N/A N/A"),0,H494 / F494*100)</f>
        <v>-8.5154697700826384E-2</v>
      </c>
      <c r="J494" s="25">
        <v>0</v>
      </c>
      <c r="K494" s="48" t="str">
        <f>CONCATENATE(C791,D494, " Curncy")</f>
        <v>EURGBp Curncy</v>
      </c>
      <c r="L494" s="48">
        <f>IF(D494 = C791,1,_xll.BDP(K494,$L$7))</f>
        <v>1</v>
      </c>
      <c r="M494" s="68">
        <f>IF(D494 = C791,1,_xll.BDP(K494,$M$7)*L494)</f>
        <v>0.89085999999999999</v>
      </c>
      <c r="N494" s="69">
        <f>H494*J494*T494/M494</f>
        <v>0</v>
      </c>
      <c r="O494" s="78">
        <f>N494 / Y791</f>
        <v>0</v>
      </c>
      <c r="P494" s="69">
        <f>G494*J494*T494/M494</f>
        <v>0</v>
      </c>
      <c r="Q494" s="10">
        <f>P494 / Y791*100</f>
        <v>0</v>
      </c>
      <c r="R494" s="81">
        <f>IF(Q494&lt;0,Q494,0)</f>
        <v>0</v>
      </c>
      <c r="S494" s="152">
        <f>IF(Q494&gt;0,Q494,0)</f>
        <v>0</v>
      </c>
      <c r="T494" s="33">
        <f>IF(EXACT(D494,UPPER(D494)),1,0.01)/V494</f>
        <v>0.01</v>
      </c>
      <c r="U494" s="43">
        <v>0</v>
      </c>
      <c r="V494" s="43">
        <v>1</v>
      </c>
      <c r="W494" s="143">
        <f>IF(AND(Q494&lt;0,O494&gt;0),O494,0)</f>
        <v>0</v>
      </c>
      <c r="X494" s="143">
        <f>IF(AND(Q494&gt;0,O494&gt;0),O494,0)</f>
        <v>0</v>
      </c>
      <c r="Y494" s="194"/>
      <c r="Z494" s="176">
        <f>_xll.BDH(C494,$Z$7,$D$1,$D$1)</f>
        <v>348.4</v>
      </c>
      <c r="AA494" s="174">
        <f>IF(OR(F494="#N/A N/A",Z494="#N/A N/A"),0,  F494 - Z494)</f>
        <v>3.9000000000000341</v>
      </c>
      <c r="AB494" s="162">
        <f>IF(OR(Z494=0,Z494="#N/A N/A"),0,AA494 / Z494*100)</f>
        <v>1.1194029850746368</v>
      </c>
      <c r="AC494" s="161">
        <v>0</v>
      </c>
      <c r="AD494" s="163">
        <f>IF(D494 = C791,1,_xll.BDP(K494,$AD$7)*L494)</f>
        <v>0.89166000000000001</v>
      </c>
      <c r="AE494" s="186">
        <f>AA494*AC494*T494/AD494 / AF791</f>
        <v>0</v>
      </c>
      <c r="AF494" s="197"/>
      <c r="AG494" s="188"/>
      <c r="AH494" s="170"/>
    </row>
    <row r="495" spans="2:34" s="43" customFormat="1" ht="12" customHeight="1" x14ac:dyDescent="0.2">
      <c r="B495" s="48">
        <v>10282</v>
      </c>
      <c r="C495" s="140" t="s">
        <v>1249</v>
      </c>
      <c r="D495" s="43" t="str">
        <f>_xll.BDP(C495,$D$7)</f>
        <v>GBp</v>
      </c>
      <c r="E495" s="43" t="s">
        <v>1375</v>
      </c>
      <c r="F495" s="66">
        <f>_xll.BDP(C495,$F$7)</f>
        <v>163.4</v>
      </c>
      <c r="G495" s="66">
        <f>_xll.BDP(C495,$G$7)</f>
        <v>166.15</v>
      </c>
      <c r="H495" s="67">
        <f>IF(OR(G495="#N/A N/A",F495="#N/A N/A"),0,  G495 - F495)</f>
        <v>2.75</v>
      </c>
      <c r="I495" s="75">
        <f>IF(OR(F495=0,F495="#N/A N/A"),0,H495 / F495*100)</f>
        <v>1.6829865361077112</v>
      </c>
      <c r="J495" s="25">
        <v>0</v>
      </c>
      <c r="K495" s="48" t="str">
        <f>CONCATENATE(C791,D495, " Curncy")</f>
        <v>EURGBp Curncy</v>
      </c>
      <c r="L495" s="48">
        <f>IF(D495 = C791,1,_xll.BDP(K495,$L$7))</f>
        <v>1</v>
      </c>
      <c r="M495" s="68">
        <f>IF(D495 = C791,1,_xll.BDP(K495,$M$7)*L495)</f>
        <v>0.89085999999999999</v>
      </c>
      <c r="N495" s="69">
        <f>H495*J495*T495/M495</f>
        <v>0</v>
      </c>
      <c r="O495" s="78">
        <f>N495 / Y791</f>
        <v>0</v>
      </c>
      <c r="P495" s="69">
        <f>G495*J495*T495/M495</f>
        <v>0</v>
      </c>
      <c r="Q495" s="10">
        <f>P495 / Y791*100</f>
        <v>0</v>
      </c>
      <c r="R495" s="81">
        <f>IF(Q495&lt;0,Q495,0)</f>
        <v>0</v>
      </c>
      <c r="S495" s="152">
        <f>IF(Q495&gt;0,Q495,0)</f>
        <v>0</v>
      </c>
      <c r="T495" s="33">
        <f>IF(EXACT(D495,UPPER(D495)),1,0.01)/V495</f>
        <v>0.01</v>
      </c>
      <c r="U495" s="43">
        <v>0</v>
      </c>
      <c r="V495" s="43">
        <v>1</v>
      </c>
      <c r="W495" s="143">
        <f>IF(AND(Q495&lt;0,O495&gt;0),O495,0)</f>
        <v>0</v>
      </c>
      <c r="X495" s="143">
        <f>IF(AND(Q495&gt;0,O495&gt;0),O495,0)</f>
        <v>0</v>
      </c>
      <c r="Y495" s="194"/>
      <c r="Z495" s="176">
        <f>_xll.BDH(C495,$Z$7,$D$1,$D$1)</f>
        <v>161.55000000000001</v>
      </c>
      <c r="AA495" s="174">
        <f>IF(OR(F495="#N/A N/A",Z495="#N/A N/A"),0,  F495 - Z495)</f>
        <v>1.8499999999999943</v>
      </c>
      <c r="AB495" s="162">
        <f>IF(OR(Z495=0,Z495="#N/A N/A"),0,AA495 / Z495*100)</f>
        <v>1.1451562983596373</v>
      </c>
      <c r="AC495" s="161">
        <v>0</v>
      </c>
      <c r="AD495" s="163">
        <f>IF(D495 = C791,1,_xll.BDP(K495,$AD$7)*L495)</f>
        <v>0.89166000000000001</v>
      </c>
      <c r="AE495" s="186">
        <f>AA495*AC495*T495/AD495 / AF791</f>
        <v>0</v>
      </c>
      <c r="AF495" s="197"/>
      <c r="AG495" s="188"/>
      <c r="AH495" s="170"/>
    </row>
    <row r="496" spans="2:34" s="43" customFormat="1" x14ac:dyDescent="0.2">
      <c r="B496" s="48">
        <v>778</v>
      </c>
      <c r="C496" s="140" t="s">
        <v>106</v>
      </c>
      <c r="D496" s="43" t="str">
        <f>_xll.BDP(C496,$D$7)</f>
        <v>GBp</v>
      </c>
      <c r="E496" s="43" t="s">
        <v>521</v>
      </c>
      <c r="F496" s="66">
        <f>_xll.BDP(C496,$F$7)</f>
        <v>579</v>
      </c>
      <c r="G496" s="66">
        <f>_xll.BDP(C496,$G$7)</f>
        <v>592</v>
      </c>
      <c r="H496" s="67">
        <f>IF(OR(G496="#N/A N/A",F496="#N/A N/A"),0,  G496 - F496)</f>
        <v>13</v>
      </c>
      <c r="I496" s="75">
        <f>IF(OR(F496=0,F496="#N/A N/A"),0,H496 / F496*100)</f>
        <v>2.2452504317789295</v>
      </c>
      <c r="J496" s="25">
        <v>-3009693</v>
      </c>
      <c r="K496" s="48" t="str">
        <f>CONCATENATE(C791,D496, " Curncy")</f>
        <v>EURGBp Curncy</v>
      </c>
      <c r="L496" s="48">
        <f>IF(D496 = C791,1,_xll.BDP(K496,$L$7))</f>
        <v>1</v>
      </c>
      <c r="M496" s="68">
        <f>IF(D496 = C791,1,_xll.BDP(K496,$M$7)*L496)</f>
        <v>0.89085999999999999</v>
      </c>
      <c r="N496" s="69">
        <f>H496*J496*T496/M496</f>
        <v>-439193.68924410123</v>
      </c>
      <c r="O496" s="78">
        <f>N496 / Y791</f>
        <v>-2.6104852555529369E-3</v>
      </c>
      <c r="P496" s="69">
        <f>G496*J496*T496/M496</f>
        <v>-20000204.925577533</v>
      </c>
      <c r="Q496" s="10">
        <f>P496 / Y791*100</f>
        <v>-11.887748240671836</v>
      </c>
      <c r="R496" s="81">
        <f>IF(Q496&lt;0,Q496,0)</f>
        <v>-11.887748240671836</v>
      </c>
      <c r="S496" s="152">
        <f>IF(Q496&gt;0,Q496,0)</f>
        <v>0</v>
      </c>
      <c r="T496" s="33">
        <f>IF(EXACT(D496,UPPER(D496)),1,0.01)/V496</f>
        <v>0.01</v>
      </c>
      <c r="U496" s="43">
        <v>0</v>
      </c>
      <c r="V496" s="43">
        <v>1</v>
      </c>
      <c r="W496" s="143">
        <f>IF(AND(Q496&lt;0,O496&gt;0),O496,0)</f>
        <v>0</v>
      </c>
      <c r="X496" s="143">
        <f>IF(AND(Q496&gt;0,O496&gt;0),O496,0)</f>
        <v>0</v>
      </c>
      <c r="Y496" s="194"/>
      <c r="Z496" s="176">
        <f>_xll.BDH(C496,$Z$7,$D$1,$D$1)</f>
        <v>577.5</v>
      </c>
      <c r="AA496" s="174">
        <f>IF(OR(F496="#N/A N/A",Z496="#N/A N/A"),0,  F496 - Z496)</f>
        <v>1.5</v>
      </c>
      <c r="AB496" s="162">
        <f>IF(OR(Z496=0,Z496="#N/A N/A"),0,AA496 / Z496*100)</f>
        <v>0.25974025974025972</v>
      </c>
      <c r="AC496" s="161">
        <v>-3009693</v>
      </c>
      <c r="AD496" s="163">
        <f>IF(D496 = C791,1,_xll.BDP(K496,$AD$7)*L496)</f>
        <v>0.89166000000000001</v>
      </c>
      <c r="AE496" s="186">
        <f>AA496*AC496*T496/AD496 / AF791</f>
        <v>-2.9756857047522864E-4</v>
      </c>
      <c r="AF496" s="197"/>
      <c r="AG496" s="188"/>
      <c r="AH496" s="170"/>
    </row>
    <row r="497" spans="2:34" s="43" customFormat="1" ht="12" customHeight="1" x14ac:dyDescent="0.2">
      <c r="B497" s="48">
        <v>6416</v>
      </c>
      <c r="C497" s="140" t="s">
        <v>1250</v>
      </c>
      <c r="D497" s="43" t="str">
        <f>_xll.BDP(C497,$D$7)</f>
        <v>GBp</v>
      </c>
      <c r="E497" s="43" t="s">
        <v>1376</v>
      </c>
      <c r="F497" s="66">
        <f>_xll.BDP(C497,$F$7)</f>
        <v>264.2</v>
      </c>
      <c r="G497" s="66">
        <f>_xll.BDP(C497,$G$7)</f>
        <v>264.3</v>
      </c>
      <c r="H497" s="67">
        <f>IF(OR(G497="#N/A N/A",F497="#N/A N/A"),0,  G497 - F497)</f>
        <v>0.10000000000002274</v>
      </c>
      <c r="I497" s="75">
        <f>IF(OR(F497=0,F497="#N/A N/A"),0,H497 / F497*100)</f>
        <v>3.7850113550349257E-2</v>
      </c>
      <c r="J497" s="25">
        <v>0</v>
      </c>
      <c r="K497" s="48" t="str">
        <f>CONCATENATE(C791,D497, " Curncy")</f>
        <v>EURGBp Curncy</v>
      </c>
      <c r="L497" s="48">
        <f>IF(D497 = C791,1,_xll.BDP(K497,$L$7))</f>
        <v>1</v>
      </c>
      <c r="M497" s="68">
        <f>IF(D497 = C791,1,_xll.BDP(K497,$M$7)*L497)</f>
        <v>0.89085999999999999</v>
      </c>
      <c r="N497" s="69">
        <f>H497*J497*T497/M497</f>
        <v>0</v>
      </c>
      <c r="O497" s="78">
        <f>N497 / Y791</f>
        <v>0</v>
      </c>
      <c r="P497" s="69">
        <f>G497*J497*T497/M497</f>
        <v>0</v>
      </c>
      <c r="Q497" s="10">
        <f>P497 / Y791*100</f>
        <v>0</v>
      </c>
      <c r="R497" s="81">
        <f>IF(Q497&lt;0,Q497,0)</f>
        <v>0</v>
      </c>
      <c r="S497" s="152">
        <f>IF(Q497&gt;0,Q497,0)</f>
        <v>0</v>
      </c>
      <c r="T497" s="33">
        <f>IF(EXACT(D497,UPPER(D497)),1,0.01)/V497</f>
        <v>0.01</v>
      </c>
      <c r="U497" s="43">
        <v>0</v>
      </c>
      <c r="V497" s="43">
        <v>1</v>
      </c>
      <c r="W497" s="143">
        <f>IF(AND(Q497&lt;0,O497&gt;0),O497,0)</f>
        <v>0</v>
      </c>
      <c r="X497" s="143">
        <f>IF(AND(Q497&gt;0,O497&gt;0),O497,0)</f>
        <v>0</v>
      </c>
      <c r="Y497" s="194"/>
      <c r="Z497" s="176">
        <f>_xll.BDH(C497,$Z$7,$D$1,$D$1)</f>
        <v>257.8</v>
      </c>
      <c r="AA497" s="174">
        <f>IF(OR(F497="#N/A N/A",Z497="#N/A N/A"),0,  F497 - Z497)</f>
        <v>6.3999999999999773</v>
      </c>
      <c r="AB497" s="162">
        <f>IF(OR(Z497=0,Z497="#N/A N/A"),0,AA497 / Z497*100)</f>
        <v>2.4825446082234199</v>
      </c>
      <c r="AC497" s="161">
        <v>0</v>
      </c>
      <c r="AD497" s="163">
        <f>IF(D497 = C791,1,_xll.BDP(K497,$AD$7)*L497)</f>
        <v>0.89166000000000001</v>
      </c>
      <c r="AE497" s="186">
        <f>AA497*AC497*T497/AD497 / AF791</f>
        <v>0</v>
      </c>
      <c r="AF497" s="197"/>
      <c r="AG497" s="188"/>
      <c r="AH497" s="170"/>
    </row>
    <row r="498" spans="2:34" s="43" customFormat="1" ht="12" customHeight="1" x14ac:dyDescent="0.2">
      <c r="B498" s="48">
        <v>2201</v>
      </c>
      <c r="C498" s="140" t="s">
        <v>1251</v>
      </c>
      <c r="D498" s="43" t="str">
        <f>_xll.BDP(C498,$D$7)</f>
        <v>GBp</v>
      </c>
      <c r="E498" s="43" t="s">
        <v>1377</v>
      </c>
      <c r="F498" s="66">
        <f>_xll.BDP(C498,$F$7)</f>
        <v>67.5</v>
      </c>
      <c r="G498" s="66">
        <f>_xll.BDP(C498,$G$7)</f>
        <v>67.58</v>
      </c>
      <c r="H498" s="67">
        <f>IF(OR(G498="#N/A N/A",F498="#N/A N/A"),0,  G498 - F498)</f>
        <v>7.9999999999998295E-2</v>
      </c>
      <c r="I498" s="75">
        <f>IF(OR(F498=0,F498="#N/A N/A"),0,H498 / F498*100)</f>
        <v>0.118518518518516</v>
      </c>
      <c r="J498" s="25">
        <v>0</v>
      </c>
      <c r="K498" s="48" t="str">
        <f>CONCATENATE(C791,D498, " Curncy")</f>
        <v>EURGBp Curncy</v>
      </c>
      <c r="L498" s="48">
        <f>IF(D498 = C791,1,_xll.BDP(K498,$L$7))</f>
        <v>1</v>
      </c>
      <c r="M498" s="68">
        <f>IF(D498 = C791,1,_xll.BDP(K498,$M$7)*L498)</f>
        <v>0.89085999999999999</v>
      </c>
      <c r="N498" s="69">
        <f>H498*J498*T498/M498</f>
        <v>0</v>
      </c>
      <c r="O498" s="78">
        <f>N498 / Y791</f>
        <v>0</v>
      </c>
      <c r="P498" s="69">
        <f>G498*J498*T498/M498</f>
        <v>0</v>
      </c>
      <c r="Q498" s="10">
        <f>P498 / Y791*100</f>
        <v>0</v>
      </c>
      <c r="R498" s="81">
        <f>IF(Q498&lt;0,Q498,0)</f>
        <v>0</v>
      </c>
      <c r="S498" s="152">
        <f>IF(Q498&gt;0,Q498,0)</f>
        <v>0</v>
      </c>
      <c r="T498" s="33">
        <f>IF(EXACT(D498,UPPER(D498)),1,0.01)/V498</f>
        <v>0.01</v>
      </c>
      <c r="U498" s="43">
        <v>0</v>
      </c>
      <c r="V498" s="43">
        <v>1</v>
      </c>
      <c r="W498" s="143">
        <f>IF(AND(Q498&lt;0,O498&gt;0),O498,0)</f>
        <v>0</v>
      </c>
      <c r="X498" s="143">
        <f>IF(AND(Q498&gt;0,O498&gt;0),O498,0)</f>
        <v>0</v>
      </c>
      <c r="Y498" s="194"/>
      <c r="Z498" s="176">
        <f>_xll.BDH(C498,$Z$7,$D$1,$D$1)</f>
        <v>66.56</v>
      </c>
      <c r="AA498" s="174">
        <f>IF(OR(F498="#N/A N/A",Z498="#N/A N/A"),0,  F498 - Z498)</f>
        <v>0.93999999999999773</v>
      </c>
      <c r="AB498" s="162">
        <f>IF(OR(Z498=0,Z498="#N/A N/A"),0,AA498 / Z498*100)</f>
        <v>1.4122596153846119</v>
      </c>
      <c r="AC498" s="161">
        <v>0</v>
      </c>
      <c r="AD498" s="163">
        <f>IF(D498 = C791,1,_xll.BDP(K498,$AD$7)*L498)</f>
        <v>0.89166000000000001</v>
      </c>
      <c r="AE498" s="186">
        <f>AA498*AC498*T498/AD498 / AF791</f>
        <v>0</v>
      </c>
      <c r="AF498" s="197"/>
      <c r="AG498" s="188"/>
      <c r="AH498" s="170"/>
    </row>
    <row r="499" spans="2:34" s="43" customFormat="1" ht="12" customHeight="1" x14ac:dyDescent="0.2">
      <c r="B499" s="48">
        <v>10193</v>
      </c>
      <c r="C499" s="140" t="s">
        <v>1252</v>
      </c>
      <c r="D499" s="43" t="str">
        <f>_xll.BDP(C499,$D$7)</f>
        <v>GBp</v>
      </c>
      <c r="E499" s="43" t="s">
        <v>1378</v>
      </c>
      <c r="F499" s="66">
        <f>_xll.BDP(C499,$F$7)</f>
        <v>3921</v>
      </c>
      <c r="G499" s="66">
        <f>_xll.BDP(C499,$G$7)</f>
        <v>3946</v>
      </c>
      <c r="H499" s="67">
        <f>IF(OR(G499="#N/A N/A",F499="#N/A N/A"),0,  G499 - F499)</f>
        <v>25</v>
      </c>
      <c r="I499" s="75">
        <f>IF(OR(F499=0,F499="#N/A N/A"),0,H499 / F499*100)</f>
        <v>0.6375924509053813</v>
      </c>
      <c r="J499" s="25">
        <v>0</v>
      </c>
      <c r="K499" s="48" t="str">
        <f>CONCATENATE(C791,D499, " Curncy")</f>
        <v>EURGBp Curncy</v>
      </c>
      <c r="L499" s="48">
        <f>IF(D499 = C791,1,_xll.BDP(K499,$L$7))</f>
        <v>1</v>
      </c>
      <c r="M499" s="68">
        <f>IF(D499 = C791,1,_xll.BDP(K499,$M$7)*L499)</f>
        <v>0.89085999999999999</v>
      </c>
      <c r="N499" s="69">
        <f>H499*J499*T499/M499</f>
        <v>0</v>
      </c>
      <c r="O499" s="78">
        <f>N499 / Y791</f>
        <v>0</v>
      </c>
      <c r="P499" s="69">
        <f>G499*J499*T499/M499</f>
        <v>0</v>
      </c>
      <c r="Q499" s="10">
        <f>P499 / Y791*100</f>
        <v>0</v>
      </c>
      <c r="R499" s="81">
        <f>IF(Q499&lt;0,Q499,0)</f>
        <v>0</v>
      </c>
      <c r="S499" s="152">
        <f>IF(Q499&gt;0,Q499,0)</f>
        <v>0</v>
      </c>
      <c r="T499" s="33">
        <f>IF(EXACT(D499,UPPER(D499)),1,0.01)/V499</f>
        <v>0.01</v>
      </c>
      <c r="U499" s="43">
        <v>0</v>
      </c>
      <c r="V499" s="43">
        <v>1</v>
      </c>
      <c r="W499" s="143">
        <f>IF(AND(Q499&lt;0,O499&gt;0),O499,0)</f>
        <v>0</v>
      </c>
      <c r="X499" s="143">
        <f>IF(AND(Q499&gt;0,O499&gt;0),O499,0)</f>
        <v>0</v>
      </c>
      <c r="Y499" s="194"/>
      <c r="Z499" s="176">
        <f>_xll.BDH(C499,$Z$7,$D$1,$D$1)</f>
        <v>3877</v>
      </c>
      <c r="AA499" s="174">
        <f>IF(OR(F499="#N/A N/A",Z499="#N/A N/A"),0,  F499 - Z499)</f>
        <v>44</v>
      </c>
      <c r="AB499" s="162">
        <f>IF(OR(Z499=0,Z499="#N/A N/A"),0,AA499 / Z499*100)</f>
        <v>1.1348981171008512</v>
      </c>
      <c r="AC499" s="161">
        <v>0</v>
      </c>
      <c r="AD499" s="163">
        <f>IF(D499 = C791,1,_xll.BDP(K499,$AD$7)*L499)</f>
        <v>0.89166000000000001</v>
      </c>
      <c r="AE499" s="186">
        <f>AA499*AC499*T499/AD499 / AF791</f>
        <v>0</v>
      </c>
      <c r="AF499" s="197"/>
      <c r="AG499" s="188"/>
      <c r="AH499" s="170"/>
    </row>
    <row r="500" spans="2:34" s="43" customFormat="1" x14ac:dyDescent="0.2">
      <c r="B500" s="48"/>
      <c r="C500" s="140" t="s">
        <v>105</v>
      </c>
      <c r="D500" s="43" t="str">
        <f>_xll.BDP(C500,$D$7)</f>
        <v>GBP</v>
      </c>
      <c r="E500" s="43" t="s">
        <v>372</v>
      </c>
      <c r="F500" s="66">
        <f>_xll.BDP(C500,$F$7)</f>
        <v>122.25</v>
      </c>
      <c r="G500" s="66">
        <f>_xll.BDP(C500,$G$7)</f>
        <v>122.42</v>
      </c>
      <c r="H500" s="67">
        <f>IF(OR(G500="#N/A N/A",F500="#N/A N/A"),0,  G500 - F500)</f>
        <v>0.17000000000000171</v>
      </c>
      <c r="I500" s="75">
        <f>IF(OR(F500=0,F500="#N/A N/A"),0,H500 / F500*100)</f>
        <v>0.13905930470347788</v>
      </c>
      <c r="J500" s="25">
        <v>0</v>
      </c>
      <c r="K500" s="48" t="str">
        <f>CONCATENATE(C791,D500, " Curncy")</f>
        <v>EURGBP Curncy</v>
      </c>
      <c r="L500" s="48">
        <f>IF(D500 = C791,1,_xll.BDP(K500,$L$7))</f>
        <v>1</v>
      </c>
      <c r="M500" s="68">
        <f>IF(D500 = C791,1,_xll.BDP(K500,$M$7)*L500)</f>
        <v>0.89085999999999999</v>
      </c>
      <c r="N500" s="69">
        <f>H500*J500*T500/M500</f>
        <v>0</v>
      </c>
      <c r="O500" s="78">
        <f>N500 / Y791</f>
        <v>0</v>
      </c>
      <c r="P500" s="69">
        <f>G500*J500*T500/M500</f>
        <v>0</v>
      </c>
      <c r="Q500" s="10">
        <f>P500 / Y791*100</f>
        <v>0</v>
      </c>
      <c r="R500" s="81">
        <f>IF(Q500&lt;0,Q500,0)</f>
        <v>0</v>
      </c>
      <c r="S500" s="152">
        <f>IF(Q500&gt;0,Q500,0)</f>
        <v>0</v>
      </c>
      <c r="T500" s="33">
        <f>IF(EXACT(D500,UPPER(D500)),1,0.01)/V500</f>
        <v>1000</v>
      </c>
      <c r="U500" s="43">
        <v>0</v>
      </c>
      <c r="V500" s="43">
        <v>1E-3</v>
      </c>
      <c r="W500" s="143">
        <f>IF(AND(Q500&lt;0,O500&gt;0),O500,0)</f>
        <v>0</v>
      </c>
      <c r="X500" s="143">
        <f>IF(AND(Q500&gt;0,O500&gt;0),O500,0)</f>
        <v>0</v>
      </c>
      <c r="Y500" s="194"/>
      <c r="Z500" s="176">
        <f>_xll.BDH(C500,$Z$7,$D$1,$D$1)</f>
        <v>122.04</v>
      </c>
      <c r="AA500" s="174">
        <f>IF(OR(F500="#N/A N/A",Z500="#N/A N/A"),0,  F500 - Z500)</f>
        <v>0.20999999999999375</v>
      </c>
      <c r="AB500" s="162">
        <f>IF(OR(Z500=0,Z500="#N/A N/A"),0,AA500 / Z500*100)</f>
        <v>0.17207472959684836</v>
      </c>
      <c r="AC500" s="161">
        <v>0</v>
      </c>
      <c r="AD500" s="163">
        <f>IF(D500 = C791,1,_xll.BDP(K500,$AD$7)*L500)</f>
        <v>0.89166000000000001</v>
      </c>
      <c r="AE500" s="186">
        <f>AA500*AC500*T500/AD500 / AF791</f>
        <v>0</v>
      </c>
      <c r="AF500" s="197"/>
      <c r="AG500" s="188"/>
      <c r="AH500" s="170"/>
    </row>
    <row r="501" spans="2:34" s="43" customFormat="1" ht="12" customHeight="1" x14ac:dyDescent="0.2">
      <c r="B501" s="48">
        <v>6288</v>
      </c>
      <c r="C501" s="140" t="s">
        <v>1253</v>
      </c>
      <c r="D501" s="43" t="str">
        <f>_xll.BDP(C501,$D$7)</f>
        <v>GBp</v>
      </c>
      <c r="E501" s="43" t="s">
        <v>1379</v>
      </c>
      <c r="F501" s="66">
        <f>_xll.BDP(C501,$F$7)</f>
        <v>64.599999999999994</v>
      </c>
      <c r="G501" s="66">
        <f>_xll.BDP(C501,$G$7)</f>
        <v>66.3</v>
      </c>
      <c r="H501" s="67">
        <f>IF(OR(G501="#N/A N/A",F501="#N/A N/A"),0,  G501 - F501)</f>
        <v>1.7000000000000028</v>
      </c>
      <c r="I501" s="75">
        <f>IF(OR(F501=0,F501="#N/A N/A"),0,H501 / F501*100)</f>
        <v>2.6315789473684257</v>
      </c>
      <c r="J501" s="25">
        <v>0</v>
      </c>
      <c r="K501" s="48" t="str">
        <f>CONCATENATE(C791,D501, " Curncy")</f>
        <v>EURGBp Curncy</v>
      </c>
      <c r="L501" s="48">
        <f>IF(D501 = C791,1,_xll.BDP(K501,$L$7))</f>
        <v>1</v>
      </c>
      <c r="M501" s="68">
        <f>IF(D501 = C791,1,_xll.BDP(K501,$M$7)*L501)</f>
        <v>0.89085999999999999</v>
      </c>
      <c r="N501" s="69">
        <f>H501*J501*T501/M501</f>
        <v>0</v>
      </c>
      <c r="O501" s="78">
        <f>N501 / Y791</f>
        <v>0</v>
      </c>
      <c r="P501" s="69">
        <f>G501*J501*T501/M501</f>
        <v>0</v>
      </c>
      <c r="Q501" s="10">
        <f>P501 / Y791*100</f>
        <v>0</v>
      </c>
      <c r="R501" s="81">
        <f>IF(Q501&lt;0,Q501,0)</f>
        <v>0</v>
      </c>
      <c r="S501" s="152">
        <f>IF(Q501&gt;0,Q501,0)</f>
        <v>0</v>
      </c>
      <c r="T501" s="33">
        <f>IF(EXACT(D501,UPPER(D501)),1,0.01)/V501</f>
        <v>0.01</v>
      </c>
      <c r="U501" s="43">
        <v>0</v>
      </c>
      <c r="V501" s="43">
        <v>1</v>
      </c>
      <c r="W501" s="143">
        <f>IF(AND(Q501&lt;0,O501&gt;0),O501,0)</f>
        <v>0</v>
      </c>
      <c r="X501" s="143">
        <f>IF(AND(Q501&gt;0,O501&gt;0),O501,0)</f>
        <v>0</v>
      </c>
      <c r="Y501" s="194"/>
      <c r="Z501" s="176">
        <f>_xll.BDH(C501,$Z$7,$D$1,$D$1)</f>
        <v>68.5</v>
      </c>
      <c r="AA501" s="174">
        <f>IF(OR(F501="#N/A N/A",Z501="#N/A N/A"),0,  F501 - Z501)</f>
        <v>-3.9000000000000057</v>
      </c>
      <c r="AB501" s="162">
        <f>IF(OR(Z501=0,Z501="#N/A N/A"),0,AA501 / Z501*100)</f>
        <v>-5.6934306569343143</v>
      </c>
      <c r="AC501" s="161">
        <v>0</v>
      </c>
      <c r="AD501" s="163">
        <f>IF(D501 = C791,1,_xll.BDP(K501,$AD$7)*L501)</f>
        <v>0.89166000000000001</v>
      </c>
      <c r="AE501" s="186">
        <f>AA501*AC501*T501/AD501 / AF791</f>
        <v>0</v>
      </c>
      <c r="AF501" s="197"/>
      <c r="AG501" s="188"/>
      <c r="AH501" s="170"/>
    </row>
    <row r="502" spans="2:34" s="43" customFormat="1" x14ac:dyDescent="0.2">
      <c r="B502" s="48">
        <v>11</v>
      </c>
      <c r="C502" s="140" t="s">
        <v>104</v>
      </c>
      <c r="D502" s="43" t="str">
        <f>_xll.BDP(C502,$D$7)</f>
        <v>GBp</v>
      </c>
      <c r="E502" s="43" t="s">
        <v>522</v>
      </c>
      <c r="F502" s="66">
        <f>_xll.BDP(C502,$F$7)</f>
        <v>92.5</v>
      </c>
      <c r="G502" s="66">
        <f>_xll.BDP(C502,$G$7)</f>
        <v>93.3</v>
      </c>
      <c r="H502" s="67">
        <f>IF(OR(G502="#N/A N/A",F502="#N/A N/A"),0,  G502 - F502)</f>
        <v>0.79999999999999716</v>
      </c>
      <c r="I502" s="75">
        <f>IF(OR(F502=0,F502="#N/A N/A"),0,H502 / F502*100)</f>
        <v>0.8648648648648618</v>
      </c>
      <c r="J502" s="25">
        <v>-800000</v>
      </c>
      <c r="K502" s="48" t="str">
        <f>CONCATENATE(C791,D502, " Curncy")</f>
        <v>EURGBp Curncy</v>
      </c>
      <c r="L502" s="48">
        <f>IF(D502 = C791,1,_xll.BDP(K502,$L$7))</f>
        <v>1</v>
      </c>
      <c r="M502" s="68">
        <f>IF(D502 = C791,1,_xll.BDP(K502,$M$7)*L502)</f>
        <v>0.89085999999999999</v>
      </c>
      <c r="N502" s="69">
        <f>H502*J502*T502/M502</f>
        <v>-7184.0693262689729</v>
      </c>
      <c r="O502" s="78">
        <f>N502 / Y791</f>
        <v>-4.2700766223150278E-5</v>
      </c>
      <c r="P502" s="69">
        <f>G502*J502*T502/M502</f>
        <v>-837842.08517612191</v>
      </c>
      <c r="Q502" s="10">
        <f>P502 / Y791*100</f>
        <v>-0.49799768607749179</v>
      </c>
      <c r="R502" s="81">
        <f>IF(Q502&lt;0,Q502,0)</f>
        <v>-0.49799768607749179</v>
      </c>
      <c r="S502" s="152">
        <f>IF(Q502&gt;0,Q502,0)</f>
        <v>0</v>
      </c>
      <c r="T502" s="33">
        <f>IF(EXACT(D502,UPPER(D502)),1,0.01)/V502</f>
        <v>0.01</v>
      </c>
      <c r="U502" s="43">
        <v>0</v>
      </c>
      <c r="V502" s="43">
        <v>1</v>
      </c>
      <c r="W502" s="143">
        <f>IF(AND(Q502&lt;0,O502&gt;0),O502,0)</f>
        <v>0</v>
      </c>
      <c r="X502" s="143">
        <f>IF(AND(Q502&gt;0,O502&gt;0),O502,0)</f>
        <v>0</v>
      </c>
      <c r="Y502" s="194"/>
      <c r="Z502" s="176">
        <f>_xll.BDH(C502,$Z$7,$D$1,$D$1)</f>
        <v>93.3</v>
      </c>
      <c r="AA502" s="174">
        <f>IF(OR(F502="#N/A N/A",Z502="#N/A N/A"),0,  F502 - Z502)</f>
        <v>-0.79999999999999716</v>
      </c>
      <c r="AB502" s="162">
        <f>IF(OR(Z502=0,Z502="#N/A N/A"),0,AA502 / Z502*100)</f>
        <v>-0.85744908896034</v>
      </c>
      <c r="AC502" s="161">
        <v>-800000</v>
      </c>
      <c r="AD502" s="163">
        <f>IF(D502 = C791,1,_xll.BDP(K502,$AD$7)*L502)</f>
        <v>0.89166000000000001</v>
      </c>
      <c r="AE502" s="186">
        <f>AA502*AC502*T502/AD502 / AF791</f>
        <v>4.2184565026874973E-5</v>
      </c>
      <c r="AF502" s="197"/>
      <c r="AG502" s="188"/>
      <c r="AH502" s="170"/>
    </row>
    <row r="503" spans="2:34" s="43" customFormat="1" x14ac:dyDescent="0.2">
      <c r="B503" s="48">
        <v>3260</v>
      </c>
      <c r="C503" s="140" t="s">
        <v>103</v>
      </c>
      <c r="D503" s="43" t="str">
        <f>_xll.BDP(C503,$D$7)</f>
        <v>GBp</v>
      </c>
      <c r="E503" s="43" t="s">
        <v>523</v>
      </c>
      <c r="F503" s="66">
        <f>_xll.BDP(C503,$F$7)</f>
        <v>166.5</v>
      </c>
      <c r="G503" s="66">
        <f>_xll.BDP(C503,$G$7)</f>
        <v>169.8</v>
      </c>
      <c r="H503" s="67">
        <f>IF(OR(G503="#N/A N/A",F503="#N/A N/A"),0,  G503 - F503)</f>
        <v>3.3000000000000114</v>
      </c>
      <c r="I503" s="75">
        <f>IF(OR(F503=0,F503="#N/A N/A"),0,H503 / F503*100)</f>
        <v>1.9819819819819888</v>
      </c>
      <c r="J503" s="25">
        <v>3983000</v>
      </c>
      <c r="K503" s="48" t="str">
        <f>CONCATENATE(C791,D503, " Curncy")</f>
        <v>EURGBp Curncy</v>
      </c>
      <c r="L503" s="48">
        <f>IF(D503 = C791,1,_xll.BDP(K503,$L$7))</f>
        <v>1</v>
      </c>
      <c r="M503" s="68">
        <f>IF(D503 = C791,1,_xll.BDP(K503,$M$7)*L503)</f>
        <v>0.89085999999999999</v>
      </c>
      <c r="N503" s="69">
        <f>H503*J503*T503/M503</f>
        <v>147541.70127741783</v>
      </c>
      <c r="O503" s="78">
        <f>N503 / Y791</f>
        <v>8.7696031431323254E-4</v>
      </c>
      <c r="P503" s="69">
        <f>G503*J503*T503/M503</f>
        <v>7591691.1748198373</v>
      </c>
      <c r="Q503" s="10">
        <f>P503 / Y791*100</f>
        <v>4.5123594354662542</v>
      </c>
      <c r="R503" s="81">
        <f>IF(Q503&lt;0,Q503,0)</f>
        <v>0</v>
      </c>
      <c r="S503" s="152">
        <f>IF(Q503&gt;0,Q503,0)</f>
        <v>4.5123594354662542</v>
      </c>
      <c r="T503" s="33">
        <f>IF(EXACT(D503,UPPER(D503)),1,0.01)/V503</f>
        <v>0.01</v>
      </c>
      <c r="U503" s="43">
        <v>0</v>
      </c>
      <c r="V503" s="43">
        <v>1</v>
      </c>
      <c r="W503" s="143">
        <f>IF(AND(Q503&lt;0,O503&gt;0),O503,0)</f>
        <v>0</v>
      </c>
      <c r="X503" s="143">
        <f>IF(AND(Q503&gt;0,O503&gt;0),O503,0)</f>
        <v>8.7696031431323254E-4</v>
      </c>
      <c r="Y503" s="194"/>
      <c r="Z503" s="176">
        <f>_xll.BDH(C503,$Z$7,$D$1,$D$1)</f>
        <v>166.05</v>
      </c>
      <c r="AA503" s="174">
        <f>IF(OR(F503="#N/A N/A",Z503="#N/A N/A"),0,  F503 - Z503)</f>
        <v>0.44999999999998863</v>
      </c>
      <c r="AB503" s="162">
        <f>IF(OR(Z503=0,Z503="#N/A N/A"),0,AA503 / Z503*100)</f>
        <v>0.27100271002709342</v>
      </c>
      <c r="AC503" s="161">
        <v>3983000</v>
      </c>
      <c r="AD503" s="163">
        <f>IF(D503 = C791,1,_xll.BDP(K503,$AD$7)*L503)</f>
        <v>0.89166000000000001</v>
      </c>
      <c r="AE503" s="186">
        <f>AA503*AC503*T503/AD503 / AF791</f>
        <v>1.1813985175924646E-4</v>
      </c>
      <c r="AF503" s="197"/>
      <c r="AG503" s="188"/>
      <c r="AH503" s="170"/>
    </row>
    <row r="504" spans="2:34" s="43" customFormat="1" ht="12" customHeight="1" x14ac:dyDescent="0.2">
      <c r="B504" s="48">
        <v>6360</v>
      </c>
      <c r="C504" s="140" t="s">
        <v>1254</v>
      </c>
      <c r="D504" s="43" t="str">
        <f>_xll.BDP(C504,$D$7)</f>
        <v>GBp</v>
      </c>
      <c r="E504" s="43" t="s">
        <v>1380</v>
      </c>
      <c r="F504" s="66">
        <f>_xll.BDP(C504,$F$7)</f>
        <v>278.60000000000002</v>
      </c>
      <c r="G504" s="66">
        <f>_xll.BDP(C504,$G$7)</f>
        <v>278.7</v>
      </c>
      <c r="H504" s="67">
        <f>IF(OR(G504="#N/A N/A",F504="#N/A N/A"),0,  G504 - F504)</f>
        <v>9.9999999999965894E-2</v>
      </c>
      <c r="I504" s="75">
        <f>IF(OR(F504=0,F504="#N/A N/A"),0,H504 / F504*100)</f>
        <v>3.5893754486707063E-2</v>
      </c>
      <c r="J504" s="25">
        <v>0</v>
      </c>
      <c r="K504" s="48" t="str">
        <f>CONCATENATE(C791,D504, " Curncy")</f>
        <v>EURGBp Curncy</v>
      </c>
      <c r="L504" s="48">
        <f>IF(D504 = C791,1,_xll.BDP(K504,$L$7))</f>
        <v>1</v>
      </c>
      <c r="M504" s="68">
        <f>IF(D504 = C791,1,_xll.BDP(K504,$M$7)*L504)</f>
        <v>0.89085999999999999</v>
      </c>
      <c r="N504" s="69">
        <f>H504*J504*T504/M504</f>
        <v>0</v>
      </c>
      <c r="O504" s="78">
        <f>N504 / Y791</f>
        <v>0</v>
      </c>
      <c r="P504" s="69">
        <f>G504*J504*T504/M504</f>
        <v>0</v>
      </c>
      <c r="Q504" s="10">
        <f>P504 / Y791*100</f>
        <v>0</v>
      </c>
      <c r="R504" s="81">
        <f>IF(Q504&lt;0,Q504,0)</f>
        <v>0</v>
      </c>
      <c r="S504" s="152">
        <f>IF(Q504&gt;0,Q504,0)</f>
        <v>0</v>
      </c>
      <c r="T504" s="33">
        <f>IF(EXACT(D504,UPPER(D504)),1,0.01)/V504</f>
        <v>0.01</v>
      </c>
      <c r="U504" s="43">
        <v>0</v>
      </c>
      <c r="V504" s="43">
        <v>1</v>
      </c>
      <c r="W504" s="143">
        <f>IF(AND(Q504&lt;0,O504&gt;0),O504,0)</f>
        <v>0</v>
      </c>
      <c r="X504" s="143">
        <f>IF(AND(Q504&gt;0,O504&gt;0),O504,0)</f>
        <v>0</v>
      </c>
      <c r="Y504" s="194"/>
      <c r="Z504" s="176">
        <f>_xll.BDH(C504,$Z$7,$D$1,$D$1)</f>
        <v>286.60000000000002</v>
      </c>
      <c r="AA504" s="174">
        <f>IF(OR(F504="#N/A N/A",Z504="#N/A N/A"),0,  F504 - Z504)</f>
        <v>-8</v>
      </c>
      <c r="AB504" s="162">
        <f>IF(OR(Z504=0,Z504="#N/A N/A"),0,AA504 / Z504*100)</f>
        <v>-2.7913468248429862</v>
      </c>
      <c r="AC504" s="161">
        <v>0</v>
      </c>
      <c r="AD504" s="163">
        <f>IF(D504 = C791,1,_xll.BDP(K504,$AD$7)*L504)</f>
        <v>0.89166000000000001</v>
      </c>
      <c r="AE504" s="186">
        <f>AA504*AC504*T504/AD504 / AF791</f>
        <v>0</v>
      </c>
      <c r="AF504" s="197"/>
      <c r="AG504" s="188"/>
      <c r="AH504" s="170"/>
    </row>
    <row r="505" spans="2:34" s="43" customFormat="1" ht="12" customHeight="1" x14ac:dyDescent="0.2">
      <c r="B505" s="48">
        <v>6244</v>
      </c>
      <c r="C505" s="140" t="s">
        <v>1255</v>
      </c>
      <c r="D505" s="43" t="str">
        <f>_xll.BDP(C505,$D$7)</f>
        <v>GBp</v>
      </c>
      <c r="E505" s="43" t="s">
        <v>1381</v>
      </c>
      <c r="F505" s="66">
        <f>_xll.BDP(C505,$F$7)</f>
        <v>216</v>
      </c>
      <c r="G505" s="66">
        <f>_xll.BDP(C505,$G$7)</f>
        <v>215.6</v>
      </c>
      <c r="H505" s="67">
        <f>IF(OR(G505="#N/A N/A",F505="#N/A N/A"),0,  G505 - F505)</f>
        <v>-0.40000000000000568</v>
      </c>
      <c r="I505" s="75">
        <f>IF(OR(F505=0,F505="#N/A N/A"),0,H505 / F505*100)</f>
        <v>-0.18518518518518781</v>
      </c>
      <c r="J505" s="25">
        <v>0</v>
      </c>
      <c r="K505" s="48" t="str">
        <f>CONCATENATE(C791,D505, " Curncy")</f>
        <v>EURGBp Curncy</v>
      </c>
      <c r="L505" s="48">
        <f>IF(D505 = C791,1,_xll.BDP(K505,$L$7))</f>
        <v>1</v>
      </c>
      <c r="M505" s="68">
        <f>IF(D505 = C791,1,_xll.BDP(K505,$M$7)*L505)</f>
        <v>0.89085999999999999</v>
      </c>
      <c r="N505" s="69">
        <f>H505*J505*T505/M505</f>
        <v>0</v>
      </c>
      <c r="O505" s="78">
        <f>N505 / Y791</f>
        <v>0</v>
      </c>
      <c r="P505" s="69">
        <f>G505*J505*T505/M505</f>
        <v>0</v>
      </c>
      <c r="Q505" s="10">
        <f>P505 / Y791*100</f>
        <v>0</v>
      </c>
      <c r="R505" s="81">
        <f>IF(Q505&lt;0,Q505,0)</f>
        <v>0</v>
      </c>
      <c r="S505" s="152">
        <f>IF(Q505&gt;0,Q505,0)</f>
        <v>0</v>
      </c>
      <c r="T505" s="33">
        <f>IF(EXACT(D505,UPPER(D505)),1,0.01)/V505</f>
        <v>0.01</v>
      </c>
      <c r="U505" s="43">
        <v>0</v>
      </c>
      <c r="V505" s="43">
        <v>1</v>
      </c>
      <c r="W505" s="143">
        <f>IF(AND(Q505&lt;0,O505&gt;0),O505,0)</f>
        <v>0</v>
      </c>
      <c r="X505" s="143">
        <f>IF(AND(Q505&gt;0,O505&gt;0),O505,0)</f>
        <v>0</v>
      </c>
      <c r="Y505" s="194"/>
      <c r="Z505" s="176">
        <f>_xll.BDH(C505,$Z$7,$D$1,$D$1)</f>
        <v>217.1</v>
      </c>
      <c r="AA505" s="174">
        <f>IF(OR(F505="#N/A N/A",Z505="#N/A N/A"),0,  F505 - Z505)</f>
        <v>-1.0999999999999943</v>
      </c>
      <c r="AB505" s="162">
        <f>IF(OR(Z505=0,Z505="#N/A N/A"),0,AA505 / Z505*100)</f>
        <v>-0.50667894979271966</v>
      </c>
      <c r="AC505" s="161">
        <v>0</v>
      </c>
      <c r="AD505" s="163">
        <f>IF(D505 = C791,1,_xll.BDP(K505,$AD$7)*L505)</f>
        <v>0.89166000000000001</v>
      </c>
      <c r="AE505" s="186">
        <f>AA505*AC505*T505/AD505 / AF791</f>
        <v>0</v>
      </c>
      <c r="AF505" s="197"/>
      <c r="AG505" s="188"/>
      <c r="AH505" s="170"/>
    </row>
    <row r="506" spans="2:34" s="43" customFormat="1" ht="12" customHeight="1" x14ac:dyDescent="0.2">
      <c r="B506" s="48">
        <v>10154</v>
      </c>
      <c r="C506" s="140" t="s">
        <v>1256</v>
      </c>
      <c r="D506" s="43" t="str">
        <f>_xll.BDP(C506,$D$7)</f>
        <v>GBp</v>
      </c>
      <c r="E506" s="43" t="s">
        <v>1382</v>
      </c>
      <c r="F506" s="66">
        <f>_xll.BDP(C506,$F$7)</f>
        <v>247.2</v>
      </c>
      <c r="G506" s="66">
        <f>_xll.BDP(C506,$G$7)</f>
        <v>248.2</v>
      </c>
      <c r="H506" s="67">
        <f>IF(OR(G506="#N/A N/A",F506="#N/A N/A"),0,  G506 - F506)</f>
        <v>1</v>
      </c>
      <c r="I506" s="75">
        <f>IF(OR(F506=0,F506="#N/A N/A"),0,H506 / F506*100)</f>
        <v>0.40453074433656966</v>
      </c>
      <c r="J506" s="25">
        <v>0</v>
      </c>
      <c r="K506" s="48" t="str">
        <f>CONCATENATE(C791,D506, " Curncy")</f>
        <v>EURGBp Curncy</v>
      </c>
      <c r="L506" s="48">
        <f>IF(D506 = C791,1,_xll.BDP(K506,$L$7))</f>
        <v>1</v>
      </c>
      <c r="M506" s="68">
        <f>IF(D506 = C791,1,_xll.BDP(K506,$M$7)*L506)</f>
        <v>0.89085999999999999</v>
      </c>
      <c r="N506" s="69">
        <f>H506*J506*T506/M506</f>
        <v>0</v>
      </c>
      <c r="O506" s="78">
        <f>N506 / Y791</f>
        <v>0</v>
      </c>
      <c r="P506" s="69">
        <f>G506*J506*T506/M506</f>
        <v>0</v>
      </c>
      <c r="Q506" s="10">
        <f>P506 / Y791*100</f>
        <v>0</v>
      </c>
      <c r="R506" s="81">
        <f>IF(Q506&lt;0,Q506,0)</f>
        <v>0</v>
      </c>
      <c r="S506" s="152">
        <f>IF(Q506&gt;0,Q506,0)</f>
        <v>0</v>
      </c>
      <c r="T506" s="33">
        <f>IF(EXACT(D506,UPPER(D506)),1,0.01)/V506</f>
        <v>0.01</v>
      </c>
      <c r="U506" s="43">
        <v>0</v>
      </c>
      <c r="V506" s="43">
        <v>1</v>
      </c>
      <c r="W506" s="143">
        <f>IF(AND(Q506&lt;0,O506&gt;0),O506,0)</f>
        <v>0</v>
      </c>
      <c r="X506" s="143">
        <f>IF(AND(Q506&gt;0,O506&gt;0),O506,0)</f>
        <v>0</v>
      </c>
      <c r="Y506" s="194"/>
      <c r="Z506" s="176">
        <f>_xll.BDH(C506,$Z$7,$D$1,$D$1)</f>
        <v>242.2</v>
      </c>
      <c r="AA506" s="174">
        <f>IF(OR(F506="#N/A N/A",Z506="#N/A N/A"),0,  F506 - Z506)</f>
        <v>5</v>
      </c>
      <c r="AB506" s="162">
        <f>IF(OR(Z506=0,Z506="#N/A N/A"),0,AA506 / Z506*100)</f>
        <v>2.0644095788604462</v>
      </c>
      <c r="AC506" s="161">
        <v>0</v>
      </c>
      <c r="AD506" s="163">
        <f>IF(D506 = C791,1,_xll.BDP(K506,$AD$7)*L506)</f>
        <v>0.89166000000000001</v>
      </c>
      <c r="AE506" s="186">
        <f>AA506*AC506*T506/AD506 / AF791</f>
        <v>0</v>
      </c>
      <c r="AF506" s="197"/>
      <c r="AG506" s="188"/>
      <c r="AH506" s="170"/>
    </row>
    <row r="507" spans="2:34" s="43" customFormat="1" ht="12" customHeight="1" x14ac:dyDescent="0.2">
      <c r="B507" s="48">
        <v>6505</v>
      </c>
      <c r="C507" s="140" t="s">
        <v>1258</v>
      </c>
      <c r="D507" s="43" t="str">
        <f>_xll.BDP(C507,$D$7)</f>
        <v>GBp</v>
      </c>
      <c r="E507" s="43" t="s">
        <v>1384</v>
      </c>
      <c r="F507" s="66">
        <f>_xll.BDP(C507,$F$7)</f>
        <v>19.7</v>
      </c>
      <c r="G507" s="66">
        <f>_xll.BDP(C507,$G$7)</f>
        <v>19.84</v>
      </c>
      <c r="H507" s="67">
        <f>IF(OR(G507="#N/A N/A",F507="#N/A N/A"),0,  G507 - F507)</f>
        <v>0.14000000000000057</v>
      </c>
      <c r="I507" s="75">
        <f>IF(OR(F507=0,F507="#N/A N/A"),0,H507 / F507*100)</f>
        <v>0.71065989847716027</v>
      </c>
      <c r="J507" s="25">
        <v>0</v>
      </c>
      <c r="K507" s="48" t="str">
        <f>CONCATENATE(C791,D507, " Curncy")</f>
        <v>EURGBp Curncy</v>
      </c>
      <c r="L507" s="48">
        <f>IF(D507 = C791,1,_xll.BDP(K507,$L$7))</f>
        <v>1</v>
      </c>
      <c r="M507" s="68">
        <f>IF(D507 = C791,1,_xll.BDP(K507,$M$7)*L507)</f>
        <v>0.89085999999999999</v>
      </c>
      <c r="N507" s="69">
        <f>H507*J507*T507/M507</f>
        <v>0</v>
      </c>
      <c r="O507" s="78">
        <f>N507 / Y791</f>
        <v>0</v>
      </c>
      <c r="P507" s="69">
        <f>G507*J507*T507/M507</f>
        <v>0</v>
      </c>
      <c r="Q507" s="10">
        <f>P507 / Y791*100</f>
        <v>0</v>
      </c>
      <c r="R507" s="81">
        <f>IF(Q507&lt;0,Q507,0)</f>
        <v>0</v>
      </c>
      <c r="S507" s="152">
        <f>IF(Q507&gt;0,Q507,0)</f>
        <v>0</v>
      </c>
      <c r="T507" s="33">
        <f>IF(EXACT(D507,UPPER(D507)),1,0.01)/V507</f>
        <v>0.01</v>
      </c>
      <c r="U507" s="43">
        <v>0</v>
      </c>
      <c r="V507" s="43">
        <v>1</v>
      </c>
      <c r="W507" s="143">
        <f>IF(AND(Q507&lt;0,O507&gt;0),O507,0)</f>
        <v>0</v>
      </c>
      <c r="X507" s="143">
        <f>IF(AND(Q507&gt;0,O507&gt;0),O507,0)</f>
        <v>0</v>
      </c>
      <c r="Y507" s="194"/>
      <c r="Z507" s="176">
        <f>_xll.BDH(C507,$Z$7,$D$1,$D$1)</f>
        <v>19</v>
      </c>
      <c r="AA507" s="174">
        <f>IF(OR(F507="#N/A N/A",Z507="#N/A N/A"),0,  F507 - Z507)</f>
        <v>0.69999999999999929</v>
      </c>
      <c r="AB507" s="162">
        <f>IF(OR(Z507=0,Z507="#N/A N/A"),0,AA507 / Z507*100)</f>
        <v>3.6842105263157858</v>
      </c>
      <c r="AC507" s="161">
        <v>0</v>
      </c>
      <c r="AD507" s="163">
        <f>IF(D507 = C791,1,_xll.BDP(K507,$AD$7)*L507)</f>
        <v>0.89166000000000001</v>
      </c>
      <c r="AE507" s="186">
        <f>AA507*AC507*T507/AD507 / AF791</f>
        <v>0</v>
      </c>
      <c r="AF507" s="197"/>
      <c r="AG507" s="188"/>
      <c r="AH507" s="170"/>
    </row>
    <row r="508" spans="2:34" s="43" customFormat="1" ht="12" customHeight="1" x14ac:dyDescent="0.2">
      <c r="B508" s="48">
        <v>6010</v>
      </c>
      <c r="C508" s="140" t="s">
        <v>1259</v>
      </c>
      <c r="D508" s="43" t="str">
        <f>_xll.BDP(C508,$D$7)</f>
        <v>GBp</v>
      </c>
      <c r="E508" s="43" t="s">
        <v>1385</v>
      </c>
      <c r="F508" s="66">
        <f>_xll.BDP(C508,$F$7)</f>
        <v>791.6</v>
      </c>
      <c r="G508" s="66">
        <f>_xll.BDP(C508,$G$7)</f>
        <v>794.5</v>
      </c>
      <c r="H508" s="67">
        <f>IF(OR(G508="#N/A N/A",F508="#N/A N/A"),0,  G508 - F508)</f>
        <v>2.8999999999999773</v>
      </c>
      <c r="I508" s="75">
        <f>IF(OR(F508=0,F508="#N/A N/A"),0,H508 / F508*100)</f>
        <v>0.36634663971702591</v>
      </c>
      <c r="J508" s="25">
        <v>0</v>
      </c>
      <c r="K508" s="48" t="str">
        <f>CONCATENATE(C791,D508, " Curncy")</f>
        <v>EURGBp Curncy</v>
      </c>
      <c r="L508" s="48">
        <f>IF(D508 = C791,1,_xll.BDP(K508,$L$7))</f>
        <v>1</v>
      </c>
      <c r="M508" s="68">
        <f>IF(D508 = C791,1,_xll.BDP(K508,$M$7)*L508)</f>
        <v>0.89085999999999999</v>
      </c>
      <c r="N508" s="69">
        <f>H508*J508*T508/M508</f>
        <v>0</v>
      </c>
      <c r="O508" s="78">
        <f>N508 / Y791</f>
        <v>0</v>
      </c>
      <c r="P508" s="69">
        <f>G508*J508*T508/M508</f>
        <v>0</v>
      </c>
      <c r="Q508" s="10">
        <f>P508 / Y791*100</f>
        <v>0</v>
      </c>
      <c r="R508" s="81">
        <f>IF(Q508&lt;0,Q508,0)</f>
        <v>0</v>
      </c>
      <c r="S508" s="152">
        <f>IF(Q508&gt;0,Q508,0)</f>
        <v>0</v>
      </c>
      <c r="T508" s="33">
        <f>IF(EXACT(D508,UPPER(D508)),1,0.01)/V508</f>
        <v>0.01</v>
      </c>
      <c r="U508" s="43">
        <v>0</v>
      </c>
      <c r="V508" s="43">
        <v>1</v>
      </c>
      <c r="W508" s="143">
        <f>IF(AND(Q508&lt;0,O508&gt;0),O508,0)</f>
        <v>0</v>
      </c>
      <c r="X508" s="143">
        <f>IF(AND(Q508&gt;0,O508&gt;0),O508,0)</f>
        <v>0</v>
      </c>
      <c r="Y508" s="194"/>
      <c r="Z508" s="176">
        <f>_xll.BDH(C508,$Z$7,$D$1,$D$1)</f>
        <v>757.9</v>
      </c>
      <c r="AA508" s="174">
        <f>IF(OR(F508="#N/A N/A",Z508="#N/A N/A"),0,  F508 - Z508)</f>
        <v>33.700000000000045</v>
      </c>
      <c r="AB508" s="162">
        <f>IF(OR(Z508=0,Z508="#N/A N/A"),0,AA508 / Z508*100)</f>
        <v>4.4464968993270935</v>
      </c>
      <c r="AC508" s="161">
        <v>0</v>
      </c>
      <c r="AD508" s="163">
        <f>IF(D508 = C791,1,_xll.BDP(K508,$AD$7)*L508)</f>
        <v>0.89166000000000001</v>
      </c>
      <c r="AE508" s="186">
        <f>AA508*AC508*T508/AD508 / AF791</f>
        <v>0</v>
      </c>
      <c r="AF508" s="197"/>
      <c r="AG508" s="188"/>
      <c r="AH508" s="170"/>
    </row>
    <row r="509" spans="2:34" s="43" customFormat="1" ht="12" customHeight="1" x14ac:dyDescent="0.2">
      <c r="B509" s="48">
        <v>3823</v>
      </c>
      <c r="C509" s="140" t="s">
        <v>1260</v>
      </c>
      <c r="D509" s="43" t="str">
        <f>_xll.BDP(C509,$D$7)</f>
        <v>GBp</v>
      </c>
      <c r="E509" s="43" t="s">
        <v>1386</v>
      </c>
      <c r="F509" s="66">
        <f>_xll.BDP(C509,$F$7)</f>
        <v>4721</v>
      </c>
      <c r="G509" s="66">
        <f>_xll.BDP(C509,$G$7)</f>
        <v>4744</v>
      </c>
      <c r="H509" s="67">
        <f>IF(OR(G509="#N/A N/A",F509="#N/A N/A"),0,  G509 - F509)</f>
        <v>23</v>
      </c>
      <c r="I509" s="75">
        <f>IF(OR(F509=0,F509="#N/A N/A"),0,H509 / F509*100)</f>
        <v>0.48718491844948103</v>
      </c>
      <c r="J509" s="25">
        <v>0</v>
      </c>
      <c r="K509" s="48" t="str">
        <f>CONCATENATE(C791,D509, " Curncy")</f>
        <v>EURGBp Curncy</v>
      </c>
      <c r="L509" s="48">
        <f>IF(D509 = C791,1,_xll.BDP(K509,$L$7))</f>
        <v>1</v>
      </c>
      <c r="M509" s="68">
        <f>IF(D509 = C791,1,_xll.BDP(K509,$M$7)*L509)</f>
        <v>0.89085999999999999</v>
      </c>
      <c r="N509" s="69">
        <f>H509*J509*T509/M509</f>
        <v>0</v>
      </c>
      <c r="O509" s="78">
        <f>N509 / Y791</f>
        <v>0</v>
      </c>
      <c r="P509" s="69">
        <f>G509*J509*T509/M509</f>
        <v>0</v>
      </c>
      <c r="Q509" s="10">
        <f>P509 / Y791*100</f>
        <v>0</v>
      </c>
      <c r="R509" s="81">
        <f>IF(Q509&lt;0,Q509,0)</f>
        <v>0</v>
      </c>
      <c r="S509" s="152">
        <f>IF(Q509&gt;0,Q509,0)</f>
        <v>0</v>
      </c>
      <c r="T509" s="33">
        <f>IF(EXACT(D509,UPPER(D509)),1,0.01)/V509</f>
        <v>0.01</v>
      </c>
      <c r="U509" s="43">
        <v>0</v>
      </c>
      <c r="V509" s="43">
        <v>1</v>
      </c>
      <c r="W509" s="143">
        <f>IF(AND(Q509&lt;0,O509&gt;0),O509,0)</f>
        <v>0</v>
      </c>
      <c r="X509" s="143">
        <f>IF(AND(Q509&gt;0,O509&gt;0),O509,0)</f>
        <v>0</v>
      </c>
      <c r="Y509" s="194"/>
      <c r="Z509" s="176">
        <f>_xll.BDH(C509,$Z$7,$D$1,$D$1)</f>
        <v>4799</v>
      </c>
      <c r="AA509" s="174">
        <f>IF(OR(F509="#N/A N/A",Z509="#N/A N/A"),0,  F509 - Z509)</f>
        <v>-78</v>
      </c>
      <c r="AB509" s="162">
        <f>IF(OR(Z509=0,Z509="#N/A N/A"),0,AA509 / Z509*100)</f>
        <v>-1.6253386122108773</v>
      </c>
      <c r="AC509" s="161">
        <v>0</v>
      </c>
      <c r="AD509" s="163">
        <f>IF(D509 = C791,1,_xll.BDP(K509,$AD$7)*L509)</f>
        <v>0.89166000000000001</v>
      </c>
      <c r="AE509" s="186">
        <f>AA509*AC509*T509/AD509 / AF791</f>
        <v>0</v>
      </c>
      <c r="AF509" s="197"/>
      <c r="AG509" s="188"/>
      <c r="AH509" s="170"/>
    </row>
    <row r="510" spans="2:34" s="43" customFormat="1" ht="12" customHeight="1" x14ac:dyDescent="0.2">
      <c r="B510" s="48">
        <v>3928</v>
      </c>
      <c r="C510" s="140" t="s">
        <v>1261</v>
      </c>
      <c r="D510" s="43" t="str">
        <f>_xll.BDP(C510,$D$7)</f>
        <v>GBp</v>
      </c>
      <c r="E510" s="43" t="s">
        <v>1387</v>
      </c>
      <c r="F510" s="66">
        <f>_xll.BDP(C510,$F$7)</f>
        <v>577</v>
      </c>
      <c r="G510" s="66">
        <f>_xll.BDP(C510,$G$7)</f>
        <v>586.79999999999995</v>
      </c>
      <c r="H510" s="67">
        <f>IF(OR(G510="#N/A N/A",F510="#N/A N/A"),0,  G510 - F510)</f>
        <v>9.7999999999999545</v>
      </c>
      <c r="I510" s="75">
        <f>IF(OR(F510=0,F510="#N/A N/A"),0,H510 / F510*100)</f>
        <v>1.6984402079722623</v>
      </c>
      <c r="J510" s="25">
        <v>0</v>
      </c>
      <c r="K510" s="48" t="str">
        <f>CONCATENATE(C791,D510, " Curncy")</f>
        <v>EURGBp Curncy</v>
      </c>
      <c r="L510" s="48">
        <f>IF(D510 = C791,1,_xll.BDP(K510,$L$7))</f>
        <v>1</v>
      </c>
      <c r="M510" s="68">
        <f>IF(D510 = C791,1,_xll.BDP(K510,$M$7)*L510)</f>
        <v>0.89085999999999999</v>
      </c>
      <c r="N510" s="69">
        <f>H510*J510*T510/M510</f>
        <v>0</v>
      </c>
      <c r="O510" s="78">
        <f>N510 / Y791</f>
        <v>0</v>
      </c>
      <c r="P510" s="69">
        <f>G510*J510*T510/M510</f>
        <v>0</v>
      </c>
      <c r="Q510" s="10">
        <f>P510 / Y791*100</f>
        <v>0</v>
      </c>
      <c r="R510" s="81">
        <f>IF(Q510&lt;0,Q510,0)</f>
        <v>0</v>
      </c>
      <c r="S510" s="152">
        <f>IF(Q510&gt;0,Q510,0)</f>
        <v>0</v>
      </c>
      <c r="T510" s="33">
        <f>IF(EXACT(D510,UPPER(D510)),1,0.01)/V510</f>
        <v>0.01</v>
      </c>
      <c r="U510" s="43">
        <v>0</v>
      </c>
      <c r="V510" s="43">
        <v>1</v>
      </c>
      <c r="W510" s="143">
        <f>IF(AND(Q510&lt;0,O510&gt;0),O510,0)</f>
        <v>0</v>
      </c>
      <c r="X510" s="143">
        <f>IF(AND(Q510&gt;0,O510&gt;0),O510,0)</f>
        <v>0</v>
      </c>
      <c r="Y510" s="194"/>
      <c r="Z510" s="176">
        <f>_xll.BDH(C510,$Z$7,$D$1,$D$1)</f>
        <v>552.4</v>
      </c>
      <c r="AA510" s="174">
        <f>IF(OR(F510="#N/A N/A",Z510="#N/A N/A"),0,  F510 - Z510)</f>
        <v>24.600000000000023</v>
      </c>
      <c r="AB510" s="162">
        <f>IF(OR(Z510=0,Z510="#N/A N/A"),0,AA510 / Z510*100)</f>
        <v>4.4532947139753842</v>
      </c>
      <c r="AC510" s="161">
        <v>0</v>
      </c>
      <c r="AD510" s="163">
        <f>IF(D510 = C791,1,_xll.BDP(K510,$AD$7)*L510)</f>
        <v>0.89166000000000001</v>
      </c>
      <c r="AE510" s="186">
        <f>AA510*AC510*T510/AD510 / AF791</f>
        <v>0</v>
      </c>
      <c r="AF510" s="197"/>
      <c r="AG510" s="188"/>
      <c r="AH510" s="170"/>
    </row>
    <row r="511" spans="2:34" s="43" customFormat="1" ht="12" customHeight="1" x14ac:dyDescent="0.2">
      <c r="B511" s="48">
        <v>21052</v>
      </c>
      <c r="C511" s="140" t="s">
        <v>572</v>
      </c>
      <c r="D511" s="43" t="str">
        <f>_xll.BDP(C511,$D$7)</f>
        <v>USD</v>
      </c>
      <c r="E511" s="43" t="s">
        <v>595</v>
      </c>
      <c r="F511" s="66">
        <f>_xll.BDP(C511,$F$7)</f>
        <v>22.6</v>
      </c>
      <c r="G511" s="66">
        <f>_xll.BDP(C511,$G$7)</f>
        <v>22.6</v>
      </c>
      <c r="H511" s="67">
        <f>IF(OR(G511="#N/A N/A",F511="#N/A N/A"),0,  G511 - F511)</f>
        <v>0</v>
      </c>
      <c r="I511" s="75">
        <f>IF(OR(F511=0,F511="#N/A N/A"),0,H511 / F511*100)</f>
        <v>0</v>
      </c>
      <c r="J511" s="25">
        <v>0</v>
      </c>
      <c r="K511" s="48" t="str">
        <f>CONCATENATE(C791,D511, " Curncy")</f>
        <v>EURUSD Curncy</v>
      </c>
      <c r="L511" s="48">
        <f>IF(D511 = C791,1,_xll.BDP(K511,$L$7))</f>
        <v>1</v>
      </c>
      <c r="M511" s="68">
        <f>IF(D511 = C791,1,_xll.BDP(K511,$M$7)*L511)</f>
        <v>1.2309000000000001</v>
      </c>
      <c r="N511" s="69">
        <f>H511*J511*T511/M511</f>
        <v>0</v>
      </c>
      <c r="O511" s="78">
        <f>N511 / Y791</f>
        <v>0</v>
      </c>
      <c r="P511" s="69">
        <f>G511*J511*T511/M511</f>
        <v>0</v>
      </c>
      <c r="Q511" s="10">
        <f>P511 / Y791*100</f>
        <v>0</v>
      </c>
      <c r="R511" s="81">
        <f>IF(Q511&lt;0,Q511,0)</f>
        <v>0</v>
      </c>
      <c r="S511" s="152">
        <f>IF(Q511&gt;0,Q511,0)</f>
        <v>0</v>
      </c>
      <c r="T511" s="33">
        <f>IF(EXACT(D511,UPPER(D511)),1,0.01)/V511</f>
        <v>1</v>
      </c>
      <c r="U511" s="43">
        <v>0</v>
      </c>
      <c r="V511" s="43">
        <v>1</v>
      </c>
      <c r="W511" s="143">
        <f>IF(AND(Q511&lt;0,O511&gt;0),O511,0)</f>
        <v>0</v>
      </c>
      <c r="X511" s="143">
        <f>IF(AND(Q511&gt;0,O511&gt;0),O511,0)</f>
        <v>0</v>
      </c>
      <c r="Y511" s="194"/>
      <c r="Z511" s="176">
        <f>_xll.BDH(C511,$Z$7,$D$1,$D$1)</f>
        <v>22.6</v>
      </c>
      <c r="AA511" s="174">
        <f>IF(OR(F511="#N/A N/A",Z511="#N/A N/A"),0,  F511 - Z511)</f>
        <v>0</v>
      </c>
      <c r="AB511" s="162">
        <f>IF(OR(Z511=0,Z511="#N/A N/A"),0,AA511 / Z511*100)</f>
        <v>0</v>
      </c>
      <c r="AC511" s="161">
        <v>0</v>
      </c>
      <c r="AD511" s="163">
        <f>IF(D511 = C791,1,_xll.BDP(K511,$AD$7)*L511)</f>
        <v>1.2319</v>
      </c>
      <c r="AE511" s="186">
        <f>AA511*AC511*T511/AD511 / AF791</f>
        <v>0</v>
      </c>
      <c r="AF511" s="197"/>
      <c r="AG511" s="188"/>
      <c r="AH511" s="170"/>
    </row>
    <row r="512" spans="2:34" s="43" customFormat="1" x14ac:dyDescent="0.2">
      <c r="B512" s="48">
        <v>20120</v>
      </c>
      <c r="C512" s="140" t="s">
        <v>102</v>
      </c>
      <c r="D512" s="43" t="str">
        <f>_xll.BDP(C512,$D$7)</f>
        <v>GBp</v>
      </c>
      <c r="E512" s="43" t="s">
        <v>405</v>
      </c>
      <c r="F512" s="66">
        <f>_xll.BDP(C512,$F$7)</f>
        <v>172</v>
      </c>
      <c r="G512" s="66">
        <f>_xll.BDP(C512,$G$7)</f>
        <v>173.5</v>
      </c>
      <c r="H512" s="67">
        <f>IF(OR(G512="#N/A N/A",F512="#N/A N/A"),0,  G512 - F512)</f>
        <v>1.5</v>
      </c>
      <c r="I512" s="75">
        <f>IF(OR(F512=0,F512="#N/A N/A"),0,H512 / F512*100)</f>
        <v>0.87209302325581395</v>
      </c>
      <c r="J512" s="25">
        <v>2402000</v>
      </c>
      <c r="K512" s="48" t="str">
        <f>CONCATENATE(C791,D512, " Curncy")</f>
        <v>EURGBp Curncy</v>
      </c>
      <c r="L512" s="48">
        <f>IF(D512 = C791,1,_xll.BDP(K512,$L$7))</f>
        <v>1</v>
      </c>
      <c r="M512" s="68">
        <f>IF(D512 = C791,1,_xll.BDP(K512,$M$7)*L512)</f>
        <v>0.89085999999999999</v>
      </c>
      <c r="N512" s="69">
        <f>H512*J512*T512/M512</f>
        <v>40444.065285230005</v>
      </c>
      <c r="O512" s="78">
        <f>N512 / Y791</f>
        <v>2.4039196984689218E-4</v>
      </c>
      <c r="P512" s="69">
        <f>G512*J512*T512/M512</f>
        <v>4678030.2179916035</v>
      </c>
      <c r="Q512" s="10">
        <f>P512 / Y791*100</f>
        <v>2.7805337845623859</v>
      </c>
      <c r="R512" s="81">
        <f>IF(Q512&lt;0,Q512,0)</f>
        <v>0</v>
      </c>
      <c r="S512" s="152">
        <f>IF(Q512&gt;0,Q512,0)</f>
        <v>2.7805337845623859</v>
      </c>
      <c r="T512" s="33">
        <f>IF(EXACT(D512,UPPER(D512)),1,0.01)/V512</f>
        <v>0.01</v>
      </c>
      <c r="U512" s="43">
        <v>0</v>
      </c>
      <c r="V512" s="43">
        <v>1</v>
      </c>
      <c r="W512" s="143">
        <f>IF(AND(Q512&lt;0,O512&gt;0),O512,0)</f>
        <v>0</v>
      </c>
      <c r="X512" s="143">
        <f>IF(AND(Q512&gt;0,O512&gt;0),O512,0)</f>
        <v>2.4039196984689218E-4</v>
      </c>
      <c r="Y512" s="194"/>
      <c r="Z512" s="176">
        <f>_xll.BDH(C512,$Z$7,$D$1,$D$1)</f>
        <v>172</v>
      </c>
      <c r="AA512" s="174">
        <f>IF(OR(F512="#N/A N/A",Z512="#N/A N/A"),0,  F512 - Z512)</f>
        <v>0</v>
      </c>
      <c r="AB512" s="162">
        <f>IF(OR(Z512=0,Z512="#N/A N/A"),0,AA512 / Z512*100)</f>
        <v>0</v>
      </c>
      <c r="AC512" s="161">
        <v>2402000</v>
      </c>
      <c r="AD512" s="163">
        <f>IF(D512 = C791,1,_xll.BDP(K512,$AD$7)*L512)</f>
        <v>0.89166000000000001</v>
      </c>
      <c r="AE512" s="186">
        <f>AA512*AC512*T512/AD512 / AF791</f>
        <v>0</v>
      </c>
      <c r="AF512" s="197"/>
      <c r="AG512" s="188"/>
      <c r="AH512" s="170"/>
    </row>
    <row r="513" spans="2:34" s="43" customFormat="1" x14ac:dyDescent="0.2">
      <c r="B513" s="48">
        <v>24192</v>
      </c>
      <c r="D513" s="43" t="s">
        <v>87</v>
      </c>
      <c r="E513" s="43" t="s">
        <v>101</v>
      </c>
      <c r="F513" s="66">
        <v>46.5</v>
      </c>
      <c r="G513" s="66">
        <v>46.5</v>
      </c>
      <c r="H513" s="67">
        <f>IF(OR(G513="#N/A N/A",F513="#N/A N/A"),0,  G513 - F513)</f>
        <v>0</v>
      </c>
      <c r="I513" s="75">
        <f>IF(OR(F513=0,F513="#N/A N/A"),0,H513 / F513*100)</f>
        <v>0</v>
      </c>
      <c r="J513" s="25">
        <v>118003</v>
      </c>
      <c r="K513" s="48" t="str">
        <f>CONCATENATE(C791,D513, " Curncy")</f>
        <v>EURGBP Curncy</v>
      </c>
      <c r="L513" s="48">
        <f>IF(D513 = C791,1,_xll.BDP(K513,$L$7))</f>
        <v>1</v>
      </c>
      <c r="M513" s="68">
        <f>IF(D513 = C791,1,_xll.BDP(K513,$M$7)*L513)</f>
        <v>0.89085999999999999</v>
      </c>
      <c r="N513" s="69">
        <f>H513*J513*T513/M513</f>
        <v>0</v>
      </c>
      <c r="O513" s="78">
        <f>N513 / Y791</f>
        <v>0</v>
      </c>
      <c r="P513" s="69">
        <f>G513*J513*T513/M513</f>
        <v>6159373.526704533</v>
      </c>
      <c r="Q513" s="10">
        <f>P513 / Y791*100</f>
        <v>3.6610165784892894</v>
      </c>
      <c r="R513" s="81">
        <f>IF(Q513&lt;0,Q513,0)</f>
        <v>0</v>
      </c>
      <c r="S513" s="152">
        <f>IF(Q513&gt;0,Q513,0)</f>
        <v>3.6610165784892894</v>
      </c>
      <c r="T513" s="33">
        <f>IF(EXACT(D513,UPPER(D513)),1,0.01)/V513</f>
        <v>1</v>
      </c>
      <c r="U513" s="43">
        <v>1</v>
      </c>
      <c r="V513" s="43">
        <v>1</v>
      </c>
      <c r="W513" s="143">
        <f>IF(AND(Q513&lt;0,O513&gt;0),O513,0)</f>
        <v>0</v>
      </c>
      <c r="X513" s="143">
        <f>IF(AND(Q513&gt;0,O513&gt;0),O513,0)</f>
        <v>0</v>
      </c>
      <c r="Y513" s="194"/>
      <c r="Z513" s="176">
        <v>46.5</v>
      </c>
      <c r="AA513" s="174">
        <f>IF(OR(F513="#N/A N/A",Z513="#N/A N/A"),0,  F513 - Z513)</f>
        <v>0</v>
      </c>
      <c r="AB513" s="162">
        <f>IF(OR(Z513=0,Z513="#N/A N/A"),0,AA513 / Z513*100)</f>
        <v>0</v>
      </c>
      <c r="AC513" s="161">
        <v>118003</v>
      </c>
      <c r="AD513" s="163">
        <f>IF(D513 = C791,1,_xll.BDP(K513,$AD$7)*L513)</f>
        <v>0.89166000000000001</v>
      </c>
      <c r="AE513" s="186">
        <f>AA513*AC513*T513/AD513 / AF791</f>
        <v>0</v>
      </c>
      <c r="AF513" s="197"/>
      <c r="AG513" s="188"/>
      <c r="AH513" s="170"/>
    </row>
    <row r="514" spans="2:34" s="43" customFormat="1" x14ac:dyDescent="0.2">
      <c r="B514" s="48">
        <v>19608</v>
      </c>
      <c r="D514" s="43" t="s">
        <v>87</v>
      </c>
      <c r="E514" s="43" t="s">
        <v>100</v>
      </c>
      <c r="F514" s="66">
        <v>0</v>
      </c>
      <c r="G514" s="66">
        <v>0</v>
      </c>
      <c r="H514" s="67">
        <f>IF(OR(G514="#N/A N/A",F514="#N/A N/A"),0,  G514 - F514)</f>
        <v>0</v>
      </c>
      <c r="I514" s="75">
        <f>IF(OR(F514=0,F514="#N/A N/A"),0,H514 / F514*100)</f>
        <v>0</v>
      </c>
      <c r="J514" s="25">
        <v>21465</v>
      </c>
      <c r="K514" s="48" t="str">
        <f>CONCATENATE(C791,D514, " Curncy")</f>
        <v>EURGBP Curncy</v>
      </c>
      <c r="L514" s="48">
        <f>IF(D514 = C791,1,_xll.BDP(K514,$L$7))</f>
        <v>1</v>
      </c>
      <c r="M514" s="68">
        <f>IF(D514 = C791,1,_xll.BDP(K514,$M$7)*L514)</f>
        <v>0.89085999999999999</v>
      </c>
      <c r="N514" s="69">
        <f>H514*J514*T514/M514</f>
        <v>0</v>
      </c>
      <c r="O514" s="78">
        <f>N514 / Y791</f>
        <v>0</v>
      </c>
      <c r="P514" s="69">
        <f>G514*J514*T514/M514</f>
        <v>0</v>
      </c>
      <c r="Q514" s="10">
        <f>P514 / Y791*100</f>
        <v>0</v>
      </c>
      <c r="R514" s="81">
        <f>IF(Q514&lt;0,Q514,0)</f>
        <v>0</v>
      </c>
      <c r="S514" s="152">
        <f>IF(Q514&gt;0,Q514,0)</f>
        <v>0</v>
      </c>
      <c r="T514" s="33">
        <f>IF(EXACT(D514,UPPER(D514)),1,0.01)/V514</f>
        <v>1</v>
      </c>
      <c r="U514" s="43">
        <v>1</v>
      </c>
      <c r="V514" s="43">
        <v>1</v>
      </c>
      <c r="W514" s="143">
        <f>IF(AND(Q514&lt;0,O514&gt;0),O514,0)</f>
        <v>0</v>
      </c>
      <c r="X514" s="143">
        <f>IF(AND(Q514&gt;0,O514&gt;0),O514,0)</f>
        <v>0</v>
      </c>
      <c r="Y514" s="194"/>
      <c r="Z514" s="176">
        <v>0</v>
      </c>
      <c r="AA514" s="174">
        <f>IF(OR(F514="#N/A N/A",Z514="#N/A N/A"),0,  F514 - Z514)</f>
        <v>0</v>
      </c>
      <c r="AB514" s="162">
        <f>IF(OR(Z514=0,Z514="#N/A N/A"),0,AA514 / Z514*100)</f>
        <v>0</v>
      </c>
      <c r="AC514" s="161">
        <v>21465</v>
      </c>
      <c r="AD514" s="163">
        <f>IF(D514 = C791,1,_xll.BDP(K514,$AD$7)*L514)</f>
        <v>0.89166000000000001</v>
      </c>
      <c r="AE514" s="186">
        <f>AA514*AC514*T514/AD514 / AF791</f>
        <v>0</v>
      </c>
      <c r="AF514" s="197"/>
      <c r="AG514" s="188"/>
      <c r="AH514" s="170"/>
    </row>
    <row r="515" spans="2:34" s="43" customFormat="1" x14ac:dyDescent="0.2">
      <c r="B515" s="48">
        <v>22567</v>
      </c>
      <c r="D515" s="43" t="s">
        <v>87</v>
      </c>
      <c r="E515" s="43" t="s">
        <v>99</v>
      </c>
      <c r="F515" s="66">
        <v>1E-4</v>
      </c>
      <c r="G515" s="66">
        <v>1E-4</v>
      </c>
      <c r="H515" s="67">
        <f>IF(OR(G515="#N/A N/A",F515="#N/A N/A"),0,  G515 - F515)</f>
        <v>0</v>
      </c>
      <c r="I515" s="75">
        <f>IF(OR(F515=0,F515="#N/A N/A"),0,H515 / F515*100)</f>
        <v>0</v>
      </c>
      <c r="J515" s="25">
        <v>577</v>
      </c>
      <c r="K515" s="48" t="str">
        <f>CONCATENATE(C791,D515, " Curncy")</f>
        <v>EURGBP Curncy</v>
      </c>
      <c r="L515" s="48">
        <f>IF(D515 = C791,1,_xll.BDP(K515,$L$7))</f>
        <v>1</v>
      </c>
      <c r="M515" s="68">
        <f>IF(D515 = C791,1,_xll.BDP(K515,$M$7)*L515)</f>
        <v>0.89085999999999999</v>
      </c>
      <c r="N515" s="69">
        <f>H515*J515*T515/M515</f>
        <v>0</v>
      </c>
      <c r="O515" s="78">
        <f>N515 / Y791</f>
        <v>0</v>
      </c>
      <c r="P515" s="69">
        <f>G515*J515*T515/M515</f>
        <v>6.4768875019643943E-2</v>
      </c>
      <c r="Q515" s="10">
        <f>P515 / Y791*100</f>
        <v>3.8497409548059062E-8</v>
      </c>
      <c r="R515" s="81">
        <f>IF(Q515&lt;0,Q515,0)</f>
        <v>0</v>
      </c>
      <c r="S515" s="152">
        <f>IF(Q515&gt;0,Q515,0)</f>
        <v>3.8497409548059062E-8</v>
      </c>
      <c r="T515" s="33">
        <f>IF(EXACT(D515,UPPER(D515)),1,0.01)/V515</f>
        <v>1</v>
      </c>
      <c r="U515" s="43">
        <v>1</v>
      </c>
      <c r="V515" s="43">
        <v>1</v>
      </c>
      <c r="W515" s="143">
        <f>IF(AND(Q515&lt;0,O515&gt;0),O515,0)</f>
        <v>0</v>
      </c>
      <c r="X515" s="143">
        <f>IF(AND(Q515&gt;0,O515&gt;0),O515,0)</f>
        <v>0</v>
      </c>
      <c r="Y515" s="194"/>
      <c r="Z515" s="176">
        <v>1E-4</v>
      </c>
      <c r="AA515" s="174">
        <f>IF(OR(F515="#N/A N/A",Z515="#N/A N/A"),0,  F515 - Z515)</f>
        <v>0</v>
      </c>
      <c r="AB515" s="162">
        <f>IF(OR(Z515=0,Z515="#N/A N/A"),0,AA515 / Z515*100)</f>
        <v>0</v>
      </c>
      <c r="AC515" s="161">
        <v>577</v>
      </c>
      <c r="AD515" s="163">
        <f>IF(D515 = C791,1,_xll.BDP(K515,$AD$7)*L515)</f>
        <v>0.89166000000000001</v>
      </c>
      <c r="AE515" s="186">
        <f>AA515*AC515*T515/AD515 / AF791</f>
        <v>0</v>
      </c>
      <c r="AF515" s="197"/>
      <c r="AG515" s="188"/>
      <c r="AH515" s="170"/>
    </row>
    <row r="516" spans="2:34" s="43" customFormat="1" ht="12" customHeight="1" x14ac:dyDescent="0.2">
      <c r="B516" s="48">
        <v>3351</v>
      </c>
      <c r="C516" s="43" t="s">
        <v>1262</v>
      </c>
      <c r="D516" s="43" t="str">
        <f>_xll.BDP(C516,$D$7)</f>
        <v>GBp</v>
      </c>
      <c r="E516" s="43" t="s">
        <v>1388</v>
      </c>
      <c r="F516" s="66">
        <f>_xll.BDP(C516,$F$7)</f>
        <v>503</v>
      </c>
      <c r="G516" s="66">
        <f>_xll.BDP(C516,$G$7)</f>
        <v>503.5</v>
      </c>
      <c r="H516" s="67">
        <f>IF(OR(G516="#N/A N/A",F516="#N/A N/A"),0,  G516 - F516)</f>
        <v>0.5</v>
      </c>
      <c r="I516" s="75">
        <f>IF(OR(F516=0,F516="#N/A N/A"),0,H516 / F516*100)</f>
        <v>9.940357852882703E-2</v>
      </c>
      <c r="J516" s="25">
        <v>0</v>
      </c>
      <c r="K516" s="48" t="str">
        <f>CONCATENATE(C791,D516, " Curncy")</f>
        <v>EURGBp Curncy</v>
      </c>
      <c r="L516" s="48">
        <f>IF(D516 = C791,1,_xll.BDP(K516,$L$7))</f>
        <v>1</v>
      </c>
      <c r="M516" s="68">
        <f>IF(D516 = C791,1,_xll.BDP(K516,$M$7)*L516)</f>
        <v>0.89085999999999999</v>
      </c>
      <c r="N516" s="69">
        <f>H516*J516*T516/M516</f>
        <v>0</v>
      </c>
      <c r="O516" s="78">
        <f>N516 / Y791</f>
        <v>0</v>
      </c>
      <c r="P516" s="69">
        <f>G516*J516*T516/M516</f>
        <v>0</v>
      </c>
      <c r="Q516" s="10">
        <f>P516 / Y791*100</f>
        <v>0</v>
      </c>
      <c r="R516" s="81">
        <f>IF(Q516&lt;0,Q516,0)</f>
        <v>0</v>
      </c>
      <c r="S516" s="152">
        <f>IF(Q516&gt;0,Q516,0)</f>
        <v>0</v>
      </c>
      <c r="T516" s="33">
        <f>IF(EXACT(D516,UPPER(D516)),1,0.01)/V516</f>
        <v>0.01</v>
      </c>
      <c r="U516" s="43">
        <v>0</v>
      </c>
      <c r="V516" s="43">
        <v>1</v>
      </c>
      <c r="W516" s="143">
        <f>IF(AND(Q516&lt;0,O516&gt;0),O516,0)</f>
        <v>0</v>
      </c>
      <c r="X516" s="143">
        <f>IF(AND(Q516&gt;0,O516&gt;0),O516,0)</f>
        <v>0</v>
      </c>
      <c r="Y516" s="194"/>
      <c r="Z516" s="176">
        <f>_xll.BDH(C516,$Z$7,$D$1,$D$1)</f>
        <v>489.8</v>
      </c>
      <c r="AA516" s="174">
        <f>IF(OR(F516="#N/A N/A",Z516="#N/A N/A"),0,  F516 - Z516)</f>
        <v>13.199999999999989</v>
      </c>
      <c r="AB516" s="162">
        <f>IF(OR(Z516=0,Z516="#N/A N/A"),0,AA516 / Z516*100)</f>
        <v>2.6949775418538153</v>
      </c>
      <c r="AC516" s="161">
        <v>0</v>
      </c>
      <c r="AD516" s="163">
        <f>IF(D516 = C791,1,_xll.BDP(K516,$AD$7)*L516)</f>
        <v>0.89166000000000001</v>
      </c>
      <c r="AE516" s="186">
        <f>AA516*AC516*T516/AD516 / AF791</f>
        <v>0</v>
      </c>
      <c r="AF516" s="197"/>
      <c r="AG516" s="188"/>
      <c r="AH516" s="170"/>
    </row>
    <row r="517" spans="2:34" s="43" customFormat="1" x14ac:dyDescent="0.2">
      <c r="B517" s="48">
        <v>6000</v>
      </c>
      <c r="C517" s="140" t="s">
        <v>98</v>
      </c>
      <c r="D517" s="43" t="str">
        <f>_xll.BDP(C517,$D$7)</f>
        <v>GBp</v>
      </c>
      <c r="E517" s="43" t="s">
        <v>524</v>
      </c>
      <c r="F517" s="66">
        <f>_xll.BDP(C517,$F$7)</f>
        <v>748.6</v>
      </c>
      <c r="G517" s="66">
        <f>_xll.BDP(C517,$G$7)</f>
        <v>752.8</v>
      </c>
      <c r="H517" s="67">
        <f>IF(OR(G517="#N/A N/A",F517="#N/A N/A"),0,  G517 - F517)</f>
        <v>4.1999999999999318</v>
      </c>
      <c r="I517" s="75">
        <f>IF(OR(F517=0,F517="#N/A N/A"),0,H517 / F517*100)</f>
        <v>0.56104728827143091</v>
      </c>
      <c r="J517" s="25">
        <v>-416000</v>
      </c>
      <c r="K517" s="48" t="str">
        <f>CONCATENATE(C791,D517, " Curncy")</f>
        <v>EURGBp Curncy</v>
      </c>
      <c r="L517" s="48">
        <f>IF(D517 = C791,1,_xll.BDP(K517,$L$7))</f>
        <v>1</v>
      </c>
      <c r="M517" s="68">
        <f>IF(D517 = C791,1,_xll.BDP(K517,$M$7)*L517)</f>
        <v>0.89085999999999999</v>
      </c>
      <c r="N517" s="69">
        <f>H517*J517*T517/M517</f>
        <v>-19612.509260714047</v>
      </c>
      <c r="O517" s="78">
        <f>N517 / Y791</f>
        <v>-1.1657309178919877E-4</v>
      </c>
      <c r="P517" s="69">
        <f>G517*J517*T517/M517</f>
        <v>-3515308.8027299466</v>
      </c>
      <c r="Q517" s="10">
        <f>P517 / Y791*100</f>
        <v>-2.0894338928311966</v>
      </c>
      <c r="R517" s="81">
        <f>IF(Q517&lt;0,Q517,0)</f>
        <v>-2.0894338928311966</v>
      </c>
      <c r="S517" s="152">
        <f>IF(Q517&gt;0,Q517,0)</f>
        <v>0</v>
      </c>
      <c r="T517" s="33">
        <f>IF(EXACT(D517,UPPER(D517)),1,0.01)/V517</f>
        <v>0.01</v>
      </c>
      <c r="U517" s="43">
        <v>0</v>
      </c>
      <c r="V517" s="43">
        <v>1</v>
      </c>
      <c r="W517" s="143">
        <f>IF(AND(Q517&lt;0,O517&gt;0),O517,0)</f>
        <v>0</v>
      </c>
      <c r="X517" s="143">
        <f>IF(AND(Q517&gt;0,O517&gt;0),O517,0)</f>
        <v>0</v>
      </c>
      <c r="Y517" s="194"/>
      <c r="Z517" s="176">
        <f>_xll.BDH(C517,$Z$7,$D$1,$D$1)</f>
        <v>742.2</v>
      </c>
      <c r="AA517" s="174">
        <f>IF(OR(F517="#N/A N/A",Z517="#N/A N/A"),0,  F517 - Z517)</f>
        <v>6.3999999999999773</v>
      </c>
      <c r="AB517" s="162">
        <f>IF(OR(Z517=0,Z517="#N/A N/A"),0,AA517 / Z517*100)</f>
        <v>0.86230126650498207</v>
      </c>
      <c r="AC517" s="161">
        <v>-416000</v>
      </c>
      <c r="AD517" s="163">
        <f>IF(D517 = C791,1,_xll.BDP(K517,$AD$7)*L517)</f>
        <v>0.89166000000000001</v>
      </c>
      <c r="AE517" s="186">
        <f>AA517*AC517*T517/AD517 / AF791</f>
        <v>-1.7548779051179992E-4</v>
      </c>
      <c r="AF517" s="197"/>
      <c r="AG517" s="188"/>
      <c r="AH517" s="170"/>
    </row>
    <row r="518" spans="2:34" s="43" customFormat="1" x14ac:dyDescent="0.2">
      <c r="B518" s="48">
        <v>3404</v>
      </c>
      <c r="C518" s="140" t="s">
        <v>97</v>
      </c>
      <c r="D518" s="43" t="str">
        <f>_xll.BDP(C518,$D$7)</f>
        <v>GBp</v>
      </c>
      <c r="E518" s="43" t="s">
        <v>404</v>
      </c>
      <c r="F518" s="66">
        <f>_xll.BDP(C518,$F$7)</f>
        <v>27.5</v>
      </c>
      <c r="G518" s="66">
        <f>_xll.BDP(C518,$G$7)</f>
        <v>27.85</v>
      </c>
      <c r="H518" s="67">
        <f>IF(OR(G518="#N/A N/A",F518="#N/A N/A"),0,  G518 - F518)</f>
        <v>0.35000000000000142</v>
      </c>
      <c r="I518" s="75">
        <f>IF(OR(F518=0,F518="#N/A N/A"),0,H518 / F518*100)</f>
        <v>1.272727272727278</v>
      </c>
      <c r="J518" s="25">
        <v>29190000</v>
      </c>
      <c r="K518" s="48" t="str">
        <f>CONCATENATE(C791,D518, " Curncy")</f>
        <v>EURGBp Curncy</v>
      </c>
      <c r="L518" s="48">
        <f>IF(D518 = C791,1,_xll.BDP(K518,$L$7))</f>
        <v>1</v>
      </c>
      <c r="M518" s="68">
        <f>IF(D518 = C791,1,_xll.BDP(K518,$M$7)*L518)</f>
        <v>0.89085999999999999</v>
      </c>
      <c r="N518" s="69">
        <f>H518*J518*T518/M518</f>
        <v>114681.3191747305</v>
      </c>
      <c r="O518" s="78">
        <f>N518 / Y791</f>
        <v>6.8164434081065327E-4</v>
      </c>
      <c r="P518" s="69">
        <f>G518*J518*T518/M518</f>
        <v>9125356.3971892335</v>
      </c>
      <c r="Q518" s="10">
        <f>P518 / Y791*100</f>
        <v>5.4239413975933193</v>
      </c>
      <c r="R518" s="81">
        <f>IF(Q518&lt;0,Q518,0)</f>
        <v>0</v>
      </c>
      <c r="S518" s="152">
        <f>IF(Q518&gt;0,Q518,0)</f>
        <v>5.4239413975933193</v>
      </c>
      <c r="T518" s="33">
        <f>IF(EXACT(D518,UPPER(D518)),1,0.01)/V518</f>
        <v>0.01</v>
      </c>
      <c r="U518" s="43">
        <v>0</v>
      </c>
      <c r="V518" s="43">
        <v>1</v>
      </c>
      <c r="W518" s="143">
        <f>IF(AND(Q518&lt;0,O518&gt;0),O518,0)</f>
        <v>0</v>
      </c>
      <c r="X518" s="143">
        <f>IF(AND(Q518&gt;0,O518&gt;0),O518,0)</f>
        <v>6.8164434081065327E-4</v>
      </c>
      <c r="Y518" s="194"/>
      <c r="Z518" s="176">
        <f>_xll.BDH(C518,$Z$7,$D$1,$D$1)</f>
        <v>26.65</v>
      </c>
      <c r="AA518" s="174">
        <f>IF(OR(F518="#N/A N/A",Z518="#N/A N/A"),0,  F518 - Z518)</f>
        <v>0.85000000000000142</v>
      </c>
      <c r="AB518" s="162">
        <f>IF(OR(Z518=0,Z518="#N/A N/A"),0,AA518 / Z518*100)</f>
        <v>3.1894934333958775</v>
      </c>
      <c r="AC518" s="161">
        <v>29190000</v>
      </c>
      <c r="AD518" s="163">
        <f>IF(D518 = C791,1,_xll.BDP(K518,$AD$7)*L518)</f>
        <v>0.89166000000000001</v>
      </c>
      <c r="AE518" s="186">
        <f>AA518*AC518*T518/AD518 / AF791</f>
        <v>1.6354098986942405E-3</v>
      </c>
      <c r="AF518" s="197"/>
      <c r="AG518" s="188"/>
      <c r="AH518" s="170"/>
    </row>
    <row r="519" spans="2:34" s="43" customFormat="1" ht="12" customHeight="1" x14ac:dyDescent="0.2">
      <c r="B519" s="48">
        <v>6414</v>
      </c>
      <c r="C519" s="140" t="s">
        <v>1263</v>
      </c>
      <c r="D519" s="43" t="str">
        <f>_xll.BDP(C519,$D$7)</f>
        <v>GBp</v>
      </c>
      <c r="E519" s="43" t="s">
        <v>1389</v>
      </c>
      <c r="F519" s="66">
        <f>_xll.BDP(C519,$F$7)</f>
        <v>2548</v>
      </c>
      <c r="G519" s="66">
        <f>_xll.BDP(C519,$G$7)</f>
        <v>2570</v>
      </c>
      <c r="H519" s="67">
        <f>IF(OR(G519="#N/A N/A",F519="#N/A N/A"),0,  G519 - F519)</f>
        <v>22</v>
      </c>
      <c r="I519" s="75">
        <f>IF(OR(F519=0,F519="#N/A N/A"),0,H519 / F519*100)</f>
        <v>0.86342229199372045</v>
      </c>
      <c r="J519" s="25">
        <v>0</v>
      </c>
      <c r="K519" s="48" t="str">
        <f>CONCATENATE(C791,D519, " Curncy")</f>
        <v>EURGBp Curncy</v>
      </c>
      <c r="L519" s="48">
        <f>IF(D519 = C791,1,_xll.BDP(K519,$L$7))</f>
        <v>1</v>
      </c>
      <c r="M519" s="68">
        <f>IF(D519 = C791,1,_xll.BDP(K519,$M$7)*L519)</f>
        <v>0.89085999999999999</v>
      </c>
      <c r="N519" s="69">
        <f>H519*J519*T519/M519</f>
        <v>0</v>
      </c>
      <c r="O519" s="78">
        <f>N519 / Y791</f>
        <v>0</v>
      </c>
      <c r="P519" s="69">
        <f>G519*J519*T519/M519</f>
        <v>0</v>
      </c>
      <c r="Q519" s="10">
        <f>P519 / Y791*100</f>
        <v>0</v>
      </c>
      <c r="R519" s="81">
        <f>IF(Q519&lt;0,Q519,0)</f>
        <v>0</v>
      </c>
      <c r="S519" s="152">
        <f>IF(Q519&gt;0,Q519,0)</f>
        <v>0</v>
      </c>
      <c r="T519" s="33">
        <f>IF(EXACT(D519,UPPER(D519)),1,0.01)/V519</f>
        <v>0.01</v>
      </c>
      <c r="U519" s="43">
        <v>0</v>
      </c>
      <c r="V519" s="43">
        <v>1</v>
      </c>
      <c r="W519" s="143">
        <f>IF(AND(Q519&lt;0,O519&gt;0),O519,0)</f>
        <v>0</v>
      </c>
      <c r="X519" s="143">
        <f>IF(AND(Q519&gt;0,O519&gt;0),O519,0)</f>
        <v>0</v>
      </c>
      <c r="Y519" s="194"/>
      <c r="Z519" s="176">
        <f>_xll.BDH(C519,$Z$7,$D$1,$D$1)</f>
        <v>2650</v>
      </c>
      <c r="AA519" s="174">
        <f>IF(OR(F519="#N/A N/A",Z519="#N/A N/A"),0,  F519 - Z519)</f>
        <v>-102</v>
      </c>
      <c r="AB519" s="162">
        <f>IF(OR(Z519=0,Z519="#N/A N/A"),0,AA519 / Z519*100)</f>
        <v>-3.8490566037735845</v>
      </c>
      <c r="AC519" s="161">
        <v>0</v>
      </c>
      <c r="AD519" s="163">
        <f>IF(D519 = C791,1,_xll.BDP(K519,$AD$7)*L519)</f>
        <v>0.89166000000000001</v>
      </c>
      <c r="AE519" s="186">
        <f>AA519*AC519*T519/AD519 / AF791</f>
        <v>0</v>
      </c>
      <c r="AF519" s="197"/>
      <c r="AG519" s="188"/>
      <c r="AH519" s="170"/>
    </row>
    <row r="520" spans="2:34" s="43" customFormat="1" ht="12" customHeight="1" x14ac:dyDescent="0.2">
      <c r="B520" s="48">
        <v>6486</v>
      </c>
      <c r="C520" s="140" t="s">
        <v>1264</v>
      </c>
      <c r="D520" s="43" t="str">
        <f>_xll.BDP(C520,$D$7)</f>
        <v>GBp</v>
      </c>
      <c r="E520" s="43" t="s">
        <v>1390</v>
      </c>
      <c r="F520" s="66">
        <f>_xll.BDP(C520,$F$7)</f>
        <v>472.4</v>
      </c>
      <c r="G520" s="66">
        <f>_xll.BDP(C520,$G$7)</f>
        <v>482</v>
      </c>
      <c r="H520" s="67">
        <f>IF(OR(G520="#N/A N/A",F520="#N/A N/A"),0,  G520 - F520)</f>
        <v>9.6000000000000227</v>
      </c>
      <c r="I520" s="75">
        <f>IF(OR(F520=0,F520="#N/A N/A"),0,H520 / F520*100)</f>
        <v>2.0321761219305725</v>
      </c>
      <c r="J520" s="25">
        <v>0</v>
      </c>
      <c r="K520" s="48" t="str">
        <f>CONCATENATE(C791,D520, " Curncy")</f>
        <v>EURGBp Curncy</v>
      </c>
      <c r="L520" s="48">
        <f>IF(D520 = C791,1,_xll.BDP(K520,$L$7))</f>
        <v>1</v>
      </c>
      <c r="M520" s="68">
        <f>IF(D520 = C791,1,_xll.BDP(K520,$M$7)*L520)</f>
        <v>0.89085999999999999</v>
      </c>
      <c r="N520" s="69">
        <f>H520*J520*T520/M520</f>
        <v>0</v>
      </c>
      <c r="O520" s="78">
        <f>N520 / Y791</f>
        <v>0</v>
      </c>
      <c r="P520" s="69">
        <f>G520*J520*T520/M520</f>
        <v>0</v>
      </c>
      <c r="Q520" s="10">
        <f>P520 / Y791*100</f>
        <v>0</v>
      </c>
      <c r="R520" s="81">
        <f>IF(Q520&lt;0,Q520,0)</f>
        <v>0</v>
      </c>
      <c r="S520" s="152">
        <f>IF(Q520&gt;0,Q520,0)</f>
        <v>0</v>
      </c>
      <c r="T520" s="33">
        <f>IF(EXACT(D520,UPPER(D520)),1,0.01)/V520</f>
        <v>0.01</v>
      </c>
      <c r="U520" s="43">
        <v>0</v>
      </c>
      <c r="V520" s="43">
        <v>1</v>
      </c>
      <c r="W520" s="143">
        <f>IF(AND(Q520&lt;0,O520&gt;0),O520,0)</f>
        <v>0</v>
      </c>
      <c r="X520" s="143">
        <f>IF(AND(Q520&gt;0,O520&gt;0),O520,0)</f>
        <v>0</v>
      </c>
      <c r="Y520" s="194"/>
      <c r="Z520" s="176">
        <f>_xll.BDH(C520,$Z$7,$D$1,$D$1)</f>
        <v>463.3</v>
      </c>
      <c r="AA520" s="174">
        <f>IF(OR(F520="#N/A N/A",Z520="#N/A N/A"),0,  F520 - Z520)</f>
        <v>9.0999999999999659</v>
      </c>
      <c r="AB520" s="162">
        <f>IF(OR(Z520=0,Z520="#N/A N/A"),0,AA520 / Z520*100)</f>
        <v>1.9641700841787104</v>
      </c>
      <c r="AC520" s="161">
        <v>0</v>
      </c>
      <c r="AD520" s="163">
        <f>IF(D520 = C791,1,_xll.BDP(K520,$AD$7)*L520)</f>
        <v>0.89166000000000001</v>
      </c>
      <c r="AE520" s="186">
        <f>AA520*AC520*T520/AD520 / AF791</f>
        <v>0</v>
      </c>
      <c r="AF520" s="197"/>
      <c r="AG520" s="188"/>
      <c r="AH520" s="170"/>
    </row>
    <row r="521" spans="2:34" s="43" customFormat="1" ht="12" customHeight="1" x14ac:dyDescent="0.2">
      <c r="B521" s="48">
        <v>5987</v>
      </c>
      <c r="C521" s="140" t="s">
        <v>1265</v>
      </c>
      <c r="D521" s="43" t="str">
        <f>_xll.BDP(C521,$D$7)</f>
        <v>GBp</v>
      </c>
      <c r="E521" s="43" t="s">
        <v>1391</v>
      </c>
      <c r="F521" s="66">
        <f>_xll.BDP(C521,$F$7)</f>
        <v>7.18</v>
      </c>
      <c r="G521" s="66">
        <f>_xll.BDP(C521,$G$7)</f>
        <v>7.26</v>
      </c>
      <c r="H521" s="67">
        <f>IF(OR(G521="#N/A N/A",F521="#N/A N/A"),0,  G521 - F521)</f>
        <v>8.0000000000000071E-2</v>
      </c>
      <c r="I521" s="75">
        <f>IF(OR(F521=0,F521="#N/A N/A"),0,H521 / F521*100)</f>
        <v>1.1142061281337057</v>
      </c>
      <c r="J521" s="25">
        <v>0</v>
      </c>
      <c r="K521" s="48" t="str">
        <f>CONCATENATE(C791,D521, " Curncy")</f>
        <v>EURGBp Curncy</v>
      </c>
      <c r="L521" s="48">
        <f>IF(D521 = C791,1,_xll.BDP(K521,$L$7))</f>
        <v>1</v>
      </c>
      <c r="M521" s="68">
        <f>IF(D521 = C791,1,_xll.BDP(K521,$M$7)*L521)</f>
        <v>0.89085999999999999</v>
      </c>
      <c r="N521" s="69">
        <f>H521*J521*T521/M521</f>
        <v>0</v>
      </c>
      <c r="O521" s="78">
        <f>N521 / Y791</f>
        <v>0</v>
      </c>
      <c r="P521" s="69">
        <f>G521*J521*T521/M521</f>
        <v>0</v>
      </c>
      <c r="Q521" s="10">
        <f>P521 / Y791*100</f>
        <v>0</v>
      </c>
      <c r="R521" s="81">
        <f>IF(Q521&lt;0,Q521,0)</f>
        <v>0</v>
      </c>
      <c r="S521" s="152">
        <f>IF(Q521&gt;0,Q521,0)</f>
        <v>0</v>
      </c>
      <c r="T521" s="33">
        <f>IF(EXACT(D521,UPPER(D521)),1,0.01)/V521</f>
        <v>0.01</v>
      </c>
      <c r="U521" s="43">
        <v>0</v>
      </c>
      <c r="V521" s="43">
        <v>1</v>
      </c>
      <c r="W521" s="143">
        <f>IF(AND(Q521&lt;0,O521&gt;0),O521,0)</f>
        <v>0</v>
      </c>
      <c r="X521" s="143">
        <f>IF(AND(Q521&gt;0,O521&gt;0),O521,0)</f>
        <v>0</v>
      </c>
      <c r="Y521" s="194"/>
      <c r="Z521" s="176">
        <f>_xll.BDH(C521,$Z$7,$D$1,$D$1)</f>
        <v>7.38</v>
      </c>
      <c r="AA521" s="174">
        <f>IF(OR(F521="#N/A N/A",Z521="#N/A N/A"),0,  F521 - Z521)</f>
        <v>-0.20000000000000018</v>
      </c>
      <c r="AB521" s="162">
        <f>IF(OR(Z521=0,Z521="#N/A N/A"),0,AA521 / Z521*100)</f>
        <v>-2.7100271002710055</v>
      </c>
      <c r="AC521" s="161">
        <v>0</v>
      </c>
      <c r="AD521" s="163">
        <f>IF(D521 = C791,1,_xll.BDP(K521,$AD$7)*L521)</f>
        <v>0.89166000000000001</v>
      </c>
      <c r="AE521" s="186">
        <f>AA521*AC521*T521/AD521 / AF791</f>
        <v>0</v>
      </c>
      <c r="AF521" s="197"/>
      <c r="AG521" s="188"/>
      <c r="AH521" s="170"/>
    </row>
    <row r="522" spans="2:34" s="43" customFormat="1" x14ac:dyDescent="0.2">
      <c r="B522" s="48">
        <v>23131</v>
      </c>
      <c r="D522" s="43" t="s">
        <v>87</v>
      </c>
      <c r="E522" s="43" t="s">
        <v>96</v>
      </c>
      <c r="F522" s="66">
        <v>112.15179999999999</v>
      </c>
      <c r="G522" s="66">
        <v>111.9263</v>
      </c>
      <c r="H522" s="67">
        <f>IF(OR(G522="#N/A N/A",F522="#N/A N/A"),0,  G522 - F522)</f>
        <v>-0.2254999999999967</v>
      </c>
      <c r="I522" s="75">
        <f>IF(OR(F522=0,F522="#N/A N/A"),0,H522 / F522*100)</f>
        <v>-0.20106676843349522</v>
      </c>
      <c r="J522" s="25">
        <v>681487.2</v>
      </c>
      <c r="K522" s="48" t="str">
        <f>CONCATENATE(C791,D522, " Curncy")</f>
        <v>EURGBP Curncy</v>
      </c>
      <c r="L522" s="48">
        <f>IF(D522 = C791,1,_xll.BDP(K522,$L$7))</f>
        <v>1</v>
      </c>
      <c r="M522" s="68">
        <f>IF(D522 = C791,1,_xll.BDP(K522,$M$7)*L522)</f>
        <v>0.89085999999999999</v>
      </c>
      <c r="N522" s="69">
        <f>H522*J522*T522/M522</f>
        <v>-172502.26028780924</v>
      </c>
      <c r="O522" s="78">
        <f>N522 / Y791</f>
        <v>-1.0253212148970538E-3</v>
      </c>
      <c r="P522" s="69">
        <f>G522*J522*T522/M522</f>
        <v>85621018.783377856</v>
      </c>
      <c r="Q522" s="10">
        <f>P522 / Y791*100</f>
        <v>50.891534321478403</v>
      </c>
      <c r="R522" s="81">
        <f>IF(Q522&lt;0,Q522,0)</f>
        <v>0</v>
      </c>
      <c r="S522" s="152">
        <f>IF(Q522&gt;0,Q522,0)</f>
        <v>50.891534321478403</v>
      </c>
      <c r="T522" s="33">
        <f>IF(EXACT(D522,UPPER(D522)),1,0.01)/V522</f>
        <v>1</v>
      </c>
      <c r="U522" s="43">
        <v>1</v>
      </c>
      <c r="V522" s="43">
        <v>1</v>
      </c>
      <c r="W522" s="143">
        <f>IF(AND(Q522&lt;0,O522&gt;0),O522,0)</f>
        <v>0</v>
      </c>
      <c r="X522" s="143">
        <f>IF(AND(Q522&gt;0,O522&gt;0),O522,0)</f>
        <v>0</v>
      </c>
      <c r="Y522" s="194"/>
      <c r="Z522" s="176">
        <v>111.67700000000001</v>
      </c>
      <c r="AA522" s="174">
        <f>IF(OR(F522="#N/A N/A",Z522="#N/A N/A"),0,  F522 - Z522)</f>
        <v>0.47479999999998768</v>
      </c>
      <c r="AB522" s="162">
        <f>IF(OR(Z522=0,Z522="#N/A N/A"),0,AA522 / Z522*100)</f>
        <v>0.42515468717819038</v>
      </c>
      <c r="AC522" s="161">
        <v>681487.2</v>
      </c>
      <c r="AD522" s="163">
        <f>IF(D522 = C791,1,_xll.BDP(K522,$AD$7)*L522)</f>
        <v>0.89166000000000001</v>
      </c>
      <c r="AE522" s="186">
        <f>AA522*AC522*T522/AD522 / AF791</f>
        <v>2.1327601368571749E-3</v>
      </c>
      <c r="AF522" s="197"/>
      <c r="AG522" s="188"/>
      <c r="AH522" s="170"/>
    </row>
    <row r="523" spans="2:34" s="43" customFormat="1" ht="12" customHeight="1" x14ac:dyDescent="0.2">
      <c r="B523" s="48">
        <v>6432</v>
      </c>
      <c r="C523" s="43" t="s">
        <v>1266</v>
      </c>
      <c r="D523" s="43" t="str">
        <f>_xll.BDP(C523,$D$7)</f>
        <v>GBp</v>
      </c>
      <c r="E523" s="43" t="s">
        <v>1392</v>
      </c>
      <c r="F523" s="66">
        <f>_xll.BDP(C523,$F$7)</f>
        <v>39.1</v>
      </c>
      <c r="G523" s="66">
        <f>_xll.BDP(C523,$G$7)</f>
        <v>39.549999999999997</v>
      </c>
      <c r="H523" s="67">
        <f>IF(OR(G523="#N/A N/A",F523="#N/A N/A"),0,  G523 - F523)</f>
        <v>0.44999999999999574</v>
      </c>
      <c r="I523" s="75">
        <f>IF(OR(F523=0,F523="#N/A N/A"),0,H523 / F523*100)</f>
        <v>1.1508951406649508</v>
      </c>
      <c r="J523" s="25">
        <v>0</v>
      </c>
      <c r="K523" s="48" t="str">
        <f>CONCATENATE(C791,D523, " Curncy")</f>
        <v>EURGBp Curncy</v>
      </c>
      <c r="L523" s="48">
        <f>IF(D523 = C791,1,_xll.BDP(K523,$L$7))</f>
        <v>1</v>
      </c>
      <c r="M523" s="68">
        <f>IF(D523 = C791,1,_xll.BDP(K523,$M$7)*L523)</f>
        <v>0.89085999999999999</v>
      </c>
      <c r="N523" s="69">
        <f>H523*J523*T523/M523</f>
        <v>0</v>
      </c>
      <c r="O523" s="78">
        <f>N523 / Y791</f>
        <v>0</v>
      </c>
      <c r="P523" s="69">
        <f>G523*J523*T523/M523</f>
        <v>0</v>
      </c>
      <c r="Q523" s="10">
        <f>P523 / Y791*100</f>
        <v>0</v>
      </c>
      <c r="R523" s="81">
        <f>IF(Q523&lt;0,Q523,0)</f>
        <v>0</v>
      </c>
      <c r="S523" s="152">
        <f>IF(Q523&gt;0,Q523,0)</f>
        <v>0</v>
      </c>
      <c r="T523" s="33">
        <f>IF(EXACT(D523,UPPER(D523)),1,0.01)/V523</f>
        <v>0.01</v>
      </c>
      <c r="U523" s="43">
        <v>0</v>
      </c>
      <c r="V523" s="43">
        <v>1</v>
      </c>
      <c r="W523" s="143">
        <f>IF(AND(Q523&lt;0,O523&gt;0),O523,0)</f>
        <v>0</v>
      </c>
      <c r="X523" s="143">
        <f>IF(AND(Q523&gt;0,O523&gt;0),O523,0)</f>
        <v>0</v>
      </c>
      <c r="Y523" s="194"/>
      <c r="Z523" s="176">
        <f>_xll.BDH(C523,$Z$7,$D$1,$D$1)</f>
        <v>39.549999999999997</v>
      </c>
      <c r="AA523" s="174">
        <f>IF(OR(F523="#N/A N/A",Z523="#N/A N/A"),0,  F523 - Z523)</f>
        <v>-0.44999999999999574</v>
      </c>
      <c r="AB523" s="162">
        <f>IF(OR(Z523=0,Z523="#N/A N/A"),0,AA523 / Z523*100)</f>
        <v>-1.1378002528444899</v>
      </c>
      <c r="AC523" s="161">
        <v>0</v>
      </c>
      <c r="AD523" s="163">
        <f>IF(D523 = C791,1,_xll.BDP(K523,$AD$7)*L523)</f>
        <v>0.89166000000000001</v>
      </c>
      <c r="AE523" s="186">
        <f>AA523*AC523*T523/AD523 / AF791</f>
        <v>0</v>
      </c>
      <c r="AF523" s="197"/>
      <c r="AG523" s="188"/>
      <c r="AH523" s="170"/>
    </row>
    <row r="524" spans="2:34" s="43" customFormat="1" ht="12" customHeight="1" x14ac:dyDescent="0.2">
      <c r="B524" s="48">
        <v>10205</v>
      </c>
      <c r="C524" s="43" t="s">
        <v>1267</v>
      </c>
      <c r="D524" s="43" t="str">
        <f>_xll.BDP(C524,$D$7)</f>
        <v>GBp</v>
      </c>
      <c r="E524" s="43" t="s">
        <v>1393</v>
      </c>
      <c r="F524" s="66">
        <f>_xll.BDP(C524,$F$7)</f>
        <v>928.2</v>
      </c>
      <c r="G524" s="66">
        <f>_xll.BDP(C524,$G$7)</f>
        <v>937</v>
      </c>
      <c r="H524" s="67">
        <f>IF(OR(G524="#N/A N/A",F524="#N/A N/A"),0,  G524 - F524)</f>
        <v>8.7999999999999545</v>
      </c>
      <c r="I524" s="75">
        <f>IF(OR(F524=0,F524="#N/A N/A"),0,H524 / F524*100)</f>
        <v>0.9480715363068255</v>
      </c>
      <c r="J524" s="25">
        <v>0</v>
      </c>
      <c r="K524" s="48" t="str">
        <f>CONCATENATE(C791,D524, " Curncy")</f>
        <v>EURGBp Curncy</v>
      </c>
      <c r="L524" s="48">
        <f>IF(D524 = C791,1,_xll.BDP(K524,$L$7))</f>
        <v>1</v>
      </c>
      <c r="M524" s="68">
        <f>IF(D524 = C791,1,_xll.BDP(K524,$M$7)*L524)</f>
        <v>0.89085999999999999</v>
      </c>
      <c r="N524" s="69">
        <f>H524*J524*T524/M524</f>
        <v>0</v>
      </c>
      <c r="O524" s="78">
        <f>N524 / Y791</f>
        <v>0</v>
      </c>
      <c r="P524" s="69">
        <f>G524*J524*T524/M524</f>
        <v>0</v>
      </c>
      <c r="Q524" s="10">
        <f>P524 / Y791*100</f>
        <v>0</v>
      </c>
      <c r="R524" s="81">
        <f>IF(Q524&lt;0,Q524,0)</f>
        <v>0</v>
      </c>
      <c r="S524" s="152">
        <f>IF(Q524&gt;0,Q524,0)</f>
        <v>0</v>
      </c>
      <c r="T524" s="33">
        <f>IF(EXACT(D524,UPPER(D524)),1,0.01)/V524</f>
        <v>0.01</v>
      </c>
      <c r="U524" s="43">
        <v>0</v>
      </c>
      <c r="V524" s="43">
        <v>1</v>
      </c>
      <c r="W524" s="143">
        <f>IF(AND(Q524&lt;0,O524&gt;0),O524,0)</f>
        <v>0</v>
      </c>
      <c r="X524" s="143">
        <f>IF(AND(Q524&gt;0,O524&gt;0),O524,0)</f>
        <v>0</v>
      </c>
      <c r="Y524" s="194"/>
      <c r="Z524" s="176">
        <f>_xll.BDH(C524,$Z$7,$D$1,$D$1)</f>
        <v>939.6</v>
      </c>
      <c r="AA524" s="174">
        <f>IF(OR(F524="#N/A N/A",Z524="#N/A N/A"),0,  F524 - Z524)</f>
        <v>-11.399999999999977</v>
      </c>
      <c r="AB524" s="162">
        <f>IF(OR(Z524=0,Z524="#N/A N/A"),0,AA524 / Z524*100)</f>
        <v>-1.2132822477650038</v>
      </c>
      <c r="AC524" s="161">
        <v>0</v>
      </c>
      <c r="AD524" s="163">
        <f>IF(D524 = C791,1,_xll.BDP(K524,$AD$7)*L524)</f>
        <v>0.89166000000000001</v>
      </c>
      <c r="AE524" s="186">
        <f>AA524*AC524*T524/AD524 / AF791</f>
        <v>0</v>
      </c>
      <c r="AF524" s="197"/>
      <c r="AG524" s="188"/>
      <c r="AH524" s="170"/>
    </row>
    <row r="525" spans="2:34" s="43" customFormat="1" ht="12" customHeight="1" x14ac:dyDescent="0.2">
      <c r="B525" s="48">
        <v>6093</v>
      </c>
      <c r="C525" s="43" t="s">
        <v>1268</v>
      </c>
      <c r="D525" s="43" t="str">
        <f>_xll.BDP(C525,$D$7)</f>
        <v>GBp</v>
      </c>
      <c r="E525" s="43" t="s">
        <v>1394</v>
      </c>
      <c r="F525" s="66">
        <f>_xll.BDP(C525,$F$7)</f>
        <v>1837.5</v>
      </c>
      <c r="G525" s="66">
        <f>_xll.BDP(C525,$G$7)</f>
        <v>1841.5</v>
      </c>
      <c r="H525" s="67">
        <f>IF(OR(G525="#N/A N/A",F525="#N/A N/A"),0,  G525 - F525)</f>
        <v>4</v>
      </c>
      <c r="I525" s="75">
        <f>IF(OR(F525=0,F525="#N/A N/A"),0,H525 / F525*100)</f>
        <v>0.21768707482993196</v>
      </c>
      <c r="J525" s="25">
        <v>0</v>
      </c>
      <c r="K525" s="48" t="str">
        <f>CONCATENATE(C791,D525, " Curncy")</f>
        <v>EURGBp Curncy</v>
      </c>
      <c r="L525" s="48">
        <f>IF(D525 = C791,1,_xll.BDP(K525,$L$7))</f>
        <v>1</v>
      </c>
      <c r="M525" s="68">
        <f>IF(D525 = C791,1,_xll.BDP(K525,$M$7)*L525)</f>
        <v>0.89085999999999999</v>
      </c>
      <c r="N525" s="69">
        <f>H525*J525*T525/M525</f>
        <v>0</v>
      </c>
      <c r="O525" s="78">
        <f>N525 / Y791</f>
        <v>0</v>
      </c>
      <c r="P525" s="69">
        <f>G525*J525*T525/M525</f>
        <v>0</v>
      </c>
      <c r="Q525" s="10">
        <f>P525 / Y791*100</f>
        <v>0</v>
      </c>
      <c r="R525" s="81">
        <f>IF(Q525&lt;0,Q525,0)</f>
        <v>0</v>
      </c>
      <c r="S525" s="152">
        <f>IF(Q525&gt;0,Q525,0)</f>
        <v>0</v>
      </c>
      <c r="T525" s="33">
        <f>IF(EXACT(D525,UPPER(D525)),1,0.01)/V525</f>
        <v>0.01</v>
      </c>
      <c r="U525" s="43">
        <v>0</v>
      </c>
      <c r="V525" s="43">
        <v>1</v>
      </c>
      <c r="W525" s="143">
        <f>IF(AND(Q525&lt;0,O525&gt;0),O525,0)</f>
        <v>0</v>
      </c>
      <c r="X525" s="143">
        <f>IF(AND(Q525&gt;0,O525&gt;0),O525,0)</f>
        <v>0</v>
      </c>
      <c r="Y525" s="194"/>
      <c r="Z525" s="176">
        <f>_xll.BDH(C525,$Z$7,$D$1,$D$1)</f>
        <v>1805</v>
      </c>
      <c r="AA525" s="174">
        <f>IF(OR(F525="#N/A N/A",Z525="#N/A N/A"),0,  F525 - Z525)</f>
        <v>32.5</v>
      </c>
      <c r="AB525" s="162">
        <f>IF(OR(Z525=0,Z525="#N/A N/A"),0,AA525 / Z525*100)</f>
        <v>1.8005540166204987</v>
      </c>
      <c r="AC525" s="161">
        <v>0</v>
      </c>
      <c r="AD525" s="163">
        <f>IF(D525 = C791,1,_xll.BDP(K525,$AD$7)*L525)</f>
        <v>0.89166000000000001</v>
      </c>
      <c r="AE525" s="186">
        <f>AA525*AC525*T525/AD525 / AF791</f>
        <v>0</v>
      </c>
      <c r="AF525" s="197"/>
      <c r="AG525" s="188"/>
      <c r="AH525" s="170"/>
    </row>
    <row r="526" spans="2:34" s="43" customFormat="1" ht="12" customHeight="1" x14ac:dyDescent="0.2">
      <c r="B526" s="48">
        <v>7254</v>
      </c>
      <c r="C526" s="43" t="s">
        <v>1269</v>
      </c>
      <c r="D526" s="43" t="str">
        <f>_xll.BDP(C526,$D$7)</f>
        <v>GBp</v>
      </c>
      <c r="E526" s="43" t="s">
        <v>1395</v>
      </c>
      <c r="F526" s="66">
        <f>_xll.BDP(C526,$F$7)</f>
        <v>210.4</v>
      </c>
      <c r="G526" s="66">
        <f>_xll.BDP(C526,$G$7)</f>
        <v>210.8</v>
      </c>
      <c r="H526" s="67">
        <f>IF(OR(G526="#N/A N/A",F526="#N/A N/A"),0,  G526 - F526)</f>
        <v>0.40000000000000568</v>
      </c>
      <c r="I526" s="75">
        <f>IF(OR(F526=0,F526="#N/A N/A"),0,H526 / F526*100)</f>
        <v>0.19011406844106732</v>
      </c>
      <c r="J526" s="25">
        <v>0</v>
      </c>
      <c r="K526" s="48" t="str">
        <f>CONCATENATE(C791,D526, " Curncy")</f>
        <v>EURGBp Curncy</v>
      </c>
      <c r="L526" s="48">
        <f>IF(D526 = C791,1,_xll.BDP(K526,$L$7))</f>
        <v>1</v>
      </c>
      <c r="M526" s="68">
        <f>IF(D526 = C791,1,_xll.BDP(K526,$M$7)*L526)</f>
        <v>0.89085999999999999</v>
      </c>
      <c r="N526" s="69">
        <f>H526*J526*T526/M526</f>
        <v>0</v>
      </c>
      <c r="O526" s="78">
        <f>N526 / Y791</f>
        <v>0</v>
      </c>
      <c r="P526" s="69">
        <f>G526*J526*T526/M526</f>
        <v>0</v>
      </c>
      <c r="Q526" s="10">
        <f>P526 / Y791*100</f>
        <v>0</v>
      </c>
      <c r="R526" s="81">
        <f>IF(Q526&lt;0,Q526,0)</f>
        <v>0</v>
      </c>
      <c r="S526" s="152">
        <f>IF(Q526&gt;0,Q526,0)</f>
        <v>0</v>
      </c>
      <c r="T526" s="33">
        <f>IF(EXACT(D526,UPPER(D526)),1,0.01)/V526</f>
        <v>0.01</v>
      </c>
      <c r="U526" s="43">
        <v>0</v>
      </c>
      <c r="V526" s="43">
        <v>1</v>
      </c>
      <c r="W526" s="143">
        <f>IF(AND(Q526&lt;0,O526&gt;0),O526,0)</f>
        <v>0</v>
      </c>
      <c r="X526" s="143">
        <f>IF(AND(Q526&gt;0,O526&gt;0),O526,0)</f>
        <v>0</v>
      </c>
      <c r="Y526" s="194"/>
      <c r="Z526" s="176">
        <f>_xll.BDH(C526,$Z$7,$D$1,$D$1)</f>
        <v>205.9</v>
      </c>
      <c r="AA526" s="174">
        <f>IF(OR(F526="#N/A N/A",Z526="#N/A N/A"),0,  F526 - Z526)</f>
        <v>4.5</v>
      </c>
      <c r="AB526" s="162">
        <f>IF(OR(Z526=0,Z526="#N/A N/A"),0,AA526 / Z526*100)</f>
        <v>2.1855269548324427</v>
      </c>
      <c r="AC526" s="161">
        <v>0</v>
      </c>
      <c r="AD526" s="163">
        <f>IF(D526 = C791,1,_xll.BDP(K526,$AD$7)*L526)</f>
        <v>0.89166000000000001</v>
      </c>
      <c r="AE526" s="186">
        <f>AA526*AC526*T526/AD526 / AF791</f>
        <v>0</v>
      </c>
      <c r="AF526" s="197"/>
      <c r="AG526" s="188"/>
      <c r="AH526" s="170"/>
    </row>
    <row r="527" spans="2:34" s="43" customFormat="1" x14ac:dyDescent="0.2">
      <c r="B527" s="48">
        <v>6343</v>
      </c>
      <c r="C527" s="140" t="s">
        <v>95</v>
      </c>
      <c r="D527" s="43" t="str">
        <f>_xll.BDP(C527,$D$7)</f>
        <v>GBp</v>
      </c>
      <c r="E527" s="43" t="s">
        <v>525</v>
      </c>
      <c r="F527" s="66">
        <f>_xll.BDP(C527,$F$7)</f>
        <v>5980</v>
      </c>
      <c r="G527" s="66">
        <f>_xll.BDP(C527,$G$7)</f>
        <v>5990</v>
      </c>
      <c r="H527" s="67">
        <f>IF(OR(G527="#N/A N/A",F527="#N/A N/A"),0,  G527 - F527)</f>
        <v>10</v>
      </c>
      <c r="I527" s="75">
        <f>IF(OR(F527=0,F527="#N/A N/A"),0,H527 / F527*100)</f>
        <v>0.16722408026755853</v>
      </c>
      <c r="J527" s="25">
        <v>162300</v>
      </c>
      <c r="K527" s="48" t="str">
        <f>CONCATENATE(C791,D527, " Curncy")</f>
        <v>EURGBp Curncy</v>
      </c>
      <c r="L527" s="48">
        <f>IF(D527 = C791,1,_xll.BDP(K527,$L$7))</f>
        <v>1</v>
      </c>
      <c r="M527" s="68">
        <f>IF(D527 = C791,1,_xll.BDP(K527,$M$7)*L527)</f>
        <v>0.89085999999999999</v>
      </c>
      <c r="N527" s="69">
        <f>H527*J527*T527/M527</f>
        <v>18218.350807085288</v>
      </c>
      <c r="O527" s="78">
        <f>N527 / Y791</f>
        <v>1.0828647434402054E-4</v>
      </c>
      <c r="P527" s="69">
        <f>G527*J527*T527/M527</f>
        <v>10912792.133444088</v>
      </c>
      <c r="Q527" s="10">
        <f>P527 / Y791*100</f>
        <v>6.4863598132068292</v>
      </c>
      <c r="R527" s="81">
        <f>IF(Q527&lt;0,Q527,0)</f>
        <v>0</v>
      </c>
      <c r="S527" s="152">
        <f>IF(Q527&gt;0,Q527,0)</f>
        <v>6.4863598132068292</v>
      </c>
      <c r="T527" s="33">
        <f>IF(EXACT(D527,UPPER(D527)),1,0.01)/V527</f>
        <v>0.01</v>
      </c>
      <c r="U527" s="43">
        <v>0</v>
      </c>
      <c r="V527" s="43">
        <v>1</v>
      </c>
      <c r="W527" s="143">
        <f>IF(AND(Q527&lt;0,O527&gt;0),O527,0)</f>
        <v>0</v>
      </c>
      <c r="X527" s="143">
        <f>IF(AND(Q527&gt;0,O527&gt;0),O527,0)</f>
        <v>1.0828647434402054E-4</v>
      </c>
      <c r="Y527" s="194"/>
      <c r="Z527" s="176">
        <f>_xll.BDH(C527,$Z$7,$D$1,$D$1)</f>
        <v>6070</v>
      </c>
      <c r="AA527" s="174">
        <f>IF(OR(F527="#N/A N/A",Z527="#N/A N/A"),0,  F527 - Z527)</f>
        <v>-90</v>
      </c>
      <c r="AB527" s="162">
        <f>IF(OR(Z527=0,Z527="#N/A N/A"),0,AA527 / Z527*100)</f>
        <v>-1.4827018121911038</v>
      </c>
      <c r="AC527" s="161">
        <v>162300</v>
      </c>
      <c r="AD527" s="163">
        <f>IF(D527 = C791,1,_xll.BDP(K527,$AD$7)*L527)</f>
        <v>0.89166000000000001</v>
      </c>
      <c r="AE527" s="186">
        <f>AA527*AC527*T527/AD527 / AF791</f>
        <v>-9.6279678335557011E-4</v>
      </c>
      <c r="AF527" s="197"/>
      <c r="AG527" s="188"/>
      <c r="AH527" s="170"/>
    </row>
    <row r="528" spans="2:34" s="43" customFormat="1" x14ac:dyDescent="0.2">
      <c r="B528" s="48">
        <v>18542</v>
      </c>
      <c r="D528" s="43" t="s">
        <v>87</v>
      </c>
      <c r="E528" s="43" t="s">
        <v>94</v>
      </c>
      <c r="F528" s="66">
        <v>20</v>
      </c>
      <c r="G528" s="66">
        <v>20</v>
      </c>
      <c r="H528" s="67">
        <f>IF(OR(G528="#N/A N/A",F528="#N/A N/A"),0,  G528 - F528)</f>
        <v>0</v>
      </c>
      <c r="I528" s="75">
        <f>IF(OR(F528=0,F528="#N/A N/A"),0,H528 / F528*100)</f>
        <v>0</v>
      </c>
      <c r="J528" s="25">
        <v>34000</v>
      </c>
      <c r="K528" s="48" t="str">
        <f>CONCATENATE(C791,D528, " Curncy")</f>
        <v>EURGBP Curncy</v>
      </c>
      <c r="L528" s="48">
        <f>IF(D528 = C791,1,_xll.BDP(K528,$L$7))</f>
        <v>1</v>
      </c>
      <c r="M528" s="68">
        <f>IF(D528 = C791,1,_xll.BDP(K528,$M$7)*L528)</f>
        <v>0.89085999999999999</v>
      </c>
      <c r="N528" s="69">
        <f>H528*J528*T528/M528</f>
        <v>0</v>
      </c>
      <c r="O528" s="78">
        <f>N528 / Y791</f>
        <v>0</v>
      </c>
      <c r="P528" s="69">
        <f>G528*J528*T528/M528</f>
        <v>763307.36591608112</v>
      </c>
      <c r="Q528" s="10">
        <f>P528 / Y791*100</f>
        <v>0.45369564112097327</v>
      </c>
      <c r="R528" s="81">
        <f>IF(Q528&lt;0,Q528,0)</f>
        <v>0</v>
      </c>
      <c r="S528" s="152">
        <f>IF(Q528&gt;0,Q528,0)</f>
        <v>0.45369564112097327</v>
      </c>
      <c r="T528" s="33">
        <f>IF(EXACT(D528,UPPER(D528)),1,0.01)/V528</f>
        <v>1</v>
      </c>
      <c r="U528" s="43">
        <v>1</v>
      </c>
      <c r="V528" s="43">
        <v>1</v>
      </c>
      <c r="W528" s="143">
        <f>IF(AND(Q528&lt;0,O528&gt;0),O528,0)</f>
        <v>0</v>
      </c>
      <c r="X528" s="143">
        <f>IF(AND(Q528&gt;0,O528&gt;0),O528,0)</f>
        <v>0</v>
      </c>
      <c r="Y528" s="194"/>
      <c r="Z528" s="176">
        <v>20</v>
      </c>
      <c r="AA528" s="174">
        <f>IF(OR(F528="#N/A N/A",Z528="#N/A N/A"),0,  F528 - Z528)</f>
        <v>0</v>
      </c>
      <c r="AB528" s="162">
        <f>IF(OR(Z528=0,Z528="#N/A N/A"),0,AA528 / Z528*100)</f>
        <v>0</v>
      </c>
      <c r="AC528" s="161">
        <v>34000</v>
      </c>
      <c r="AD528" s="163">
        <f>IF(D528 = C791,1,_xll.BDP(K528,$AD$7)*L528)</f>
        <v>0.89166000000000001</v>
      </c>
      <c r="AE528" s="186">
        <f>AA528*AC528*T528/AD528 / AF791</f>
        <v>0</v>
      </c>
      <c r="AF528" s="197"/>
      <c r="AG528" s="188"/>
      <c r="AH528" s="170"/>
    </row>
    <row r="529" spans="2:34" s="43" customFormat="1" x14ac:dyDescent="0.2">
      <c r="B529" s="48">
        <v>5986</v>
      </c>
      <c r="C529" s="140" t="s">
        <v>93</v>
      </c>
      <c r="D529" s="43" t="str">
        <f>_xll.BDP(C529,$D$7)</f>
        <v>GBp</v>
      </c>
      <c r="E529" s="43" t="s">
        <v>526</v>
      </c>
      <c r="F529" s="66">
        <f>_xll.BDP(C529,$F$7)</f>
        <v>5624</v>
      </c>
      <c r="G529" s="66">
        <f>_xll.BDP(C529,$G$7)</f>
        <v>5725</v>
      </c>
      <c r="H529" s="67">
        <f>IF(OR(G529="#N/A N/A",F529="#N/A N/A"),0,  G529 - F529)</f>
        <v>101</v>
      </c>
      <c r="I529" s="75">
        <f>IF(OR(F529=0,F529="#N/A N/A"),0,H529 / F529*100)</f>
        <v>1.7958748221906116</v>
      </c>
      <c r="J529" s="25">
        <v>-24000</v>
      </c>
      <c r="K529" s="48" t="str">
        <f>CONCATENATE(C791,D529, " Curncy")</f>
        <v>EURGBp Curncy</v>
      </c>
      <c r="L529" s="48">
        <f>IF(D529 = C791,1,_xll.BDP(K529,$L$7))</f>
        <v>1</v>
      </c>
      <c r="M529" s="68">
        <f>IF(D529 = C791,1,_xll.BDP(K529,$M$7)*L529)</f>
        <v>0.89085999999999999</v>
      </c>
      <c r="N529" s="69">
        <f>H529*J529*T529/M529</f>
        <v>-27209.662573243833</v>
      </c>
      <c r="O529" s="78">
        <f>N529 / Y791</f>
        <v>-1.6172915207018226E-4</v>
      </c>
      <c r="P529" s="69">
        <f>G529*J529*T529/M529</f>
        <v>-1542329.8834833757</v>
      </c>
      <c r="Q529" s="10">
        <f>P529 / Y791*100</f>
        <v>-0.91673207485326069</v>
      </c>
      <c r="R529" s="81">
        <f>IF(Q529&lt;0,Q529,0)</f>
        <v>-0.91673207485326069</v>
      </c>
      <c r="S529" s="152">
        <f>IF(Q529&gt;0,Q529,0)</f>
        <v>0</v>
      </c>
      <c r="T529" s="33">
        <f>IF(EXACT(D529,UPPER(D529)),1,0.01)/V529</f>
        <v>0.01</v>
      </c>
      <c r="U529" s="43">
        <v>0</v>
      </c>
      <c r="V529" s="43">
        <v>1</v>
      </c>
      <c r="W529" s="143">
        <f>IF(AND(Q529&lt;0,O529&gt;0),O529,0)</f>
        <v>0</v>
      </c>
      <c r="X529" s="143">
        <f>IF(AND(Q529&gt;0,O529&gt;0),O529,0)</f>
        <v>0</v>
      </c>
      <c r="Y529" s="194"/>
      <c r="Z529" s="176">
        <f>_xll.BDH(C529,$Z$7,$D$1,$D$1)</f>
        <v>5661</v>
      </c>
      <c r="AA529" s="174">
        <f>IF(OR(F529="#N/A N/A",Z529="#N/A N/A"),0,  F529 - Z529)</f>
        <v>-37</v>
      </c>
      <c r="AB529" s="162">
        <f>IF(OR(Z529=0,Z529="#N/A N/A"),0,AA529 / Z529*100)</f>
        <v>-0.65359477124183007</v>
      </c>
      <c r="AC529" s="161">
        <v>-24000</v>
      </c>
      <c r="AD529" s="163">
        <f>IF(D529 = C791,1,_xll.BDP(K529,$AD$7)*L529)</f>
        <v>0.89166000000000001</v>
      </c>
      <c r="AE529" s="186">
        <f>AA529*AC529*T529/AD529 / AF791</f>
        <v>5.8531083974789232E-5</v>
      </c>
      <c r="AF529" s="197"/>
      <c r="AG529" s="188"/>
      <c r="AH529" s="170"/>
    </row>
    <row r="530" spans="2:34" s="43" customFormat="1" x14ac:dyDescent="0.2">
      <c r="B530" s="48">
        <v>20036</v>
      </c>
      <c r="D530" s="43" t="s">
        <v>87</v>
      </c>
      <c r="E530" s="43" t="s">
        <v>92</v>
      </c>
      <c r="F530" s="66">
        <v>8</v>
      </c>
      <c r="G530" s="66">
        <v>8</v>
      </c>
      <c r="H530" s="67">
        <f>IF(OR(G530="#N/A N/A",F530="#N/A N/A"),0,  G530 - F530)</f>
        <v>0</v>
      </c>
      <c r="I530" s="75">
        <f>IF(OR(F530=0,F530="#N/A N/A"),0,H530 / F530*100)</f>
        <v>0</v>
      </c>
      <c r="J530" s="25">
        <v>377451</v>
      </c>
      <c r="K530" s="48" t="str">
        <f>CONCATENATE(C791,D530, " Curncy")</f>
        <v>EURGBP Curncy</v>
      </c>
      <c r="L530" s="48">
        <f>IF(D530 = C791,1,_xll.BDP(K530,$L$7))</f>
        <v>1</v>
      </c>
      <c r="M530" s="68">
        <f>IF(D530 = C791,1,_xll.BDP(K530,$M$7)*L530)</f>
        <v>0.89085999999999999</v>
      </c>
      <c r="N530" s="69">
        <f>H530*J530*T530/M530</f>
        <v>0</v>
      </c>
      <c r="O530" s="78">
        <f>N530 / Y791</f>
        <v>0</v>
      </c>
      <c r="P530" s="69">
        <f>G530*J530*T530/M530</f>
        <v>3389542.6890869499</v>
      </c>
      <c r="Q530" s="10">
        <f>P530 / Y791*100</f>
        <v>2.0146808639617939</v>
      </c>
      <c r="R530" s="81">
        <f>IF(Q530&lt;0,Q530,0)</f>
        <v>0</v>
      </c>
      <c r="S530" s="152">
        <f>IF(Q530&gt;0,Q530,0)</f>
        <v>2.0146808639617939</v>
      </c>
      <c r="T530" s="33">
        <f>IF(EXACT(D530,UPPER(D530)),1,0.01)/V530</f>
        <v>1</v>
      </c>
      <c r="U530" s="43">
        <v>1</v>
      </c>
      <c r="V530" s="43">
        <v>1</v>
      </c>
      <c r="W530" s="143">
        <f>IF(AND(Q530&lt;0,O530&gt;0),O530,0)</f>
        <v>0</v>
      </c>
      <c r="X530" s="143">
        <f>IF(AND(Q530&gt;0,O530&gt;0),O530,0)</f>
        <v>0</v>
      </c>
      <c r="Y530" s="194"/>
      <c r="Z530" s="176">
        <v>8</v>
      </c>
      <c r="AA530" s="174">
        <f>IF(OR(F530="#N/A N/A",Z530="#N/A N/A"),0,  F530 - Z530)</f>
        <v>0</v>
      </c>
      <c r="AB530" s="162">
        <f>IF(OR(Z530=0,Z530="#N/A N/A"),0,AA530 / Z530*100)</f>
        <v>0</v>
      </c>
      <c r="AC530" s="161">
        <v>377451</v>
      </c>
      <c r="AD530" s="163">
        <f>IF(D530 = C791,1,_xll.BDP(K530,$AD$7)*L530)</f>
        <v>0.89166000000000001</v>
      </c>
      <c r="AE530" s="186">
        <f>AA530*AC530*T530/AD530 / AF791</f>
        <v>0</v>
      </c>
      <c r="AF530" s="197"/>
      <c r="AG530" s="188"/>
      <c r="AH530" s="170"/>
    </row>
    <row r="531" spans="2:34" s="43" customFormat="1" ht="12" customHeight="1" x14ac:dyDescent="0.2">
      <c r="B531" s="48">
        <v>5991</v>
      </c>
      <c r="C531" s="43" t="s">
        <v>1271</v>
      </c>
      <c r="D531" s="43" t="str">
        <f>_xll.BDP(C531,$D$7)</f>
        <v>GBp</v>
      </c>
      <c r="E531" s="43" t="s">
        <v>1397</v>
      </c>
      <c r="F531" s="66">
        <f>_xll.BDP(C531,$F$7)</f>
        <v>1506</v>
      </c>
      <c r="G531" s="66">
        <f>_xll.BDP(C531,$G$7)</f>
        <v>1506</v>
      </c>
      <c r="H531" s="67">
        <f>IF(OR(G531="#N/A N/A",F531="#N/A N/A"),0,  G531 - F531)</f>
        <v>0</v>
      </c>
      <c r="I531" s="75">
        <f>IF(OR(F531=0,F531="#N/A N/A"),0,H531 / F531*100)</f>
        <v>0</v>
      </c>
      <c r="J531" s="25">
        <v>0</v>
      </c>
      <c r="K531" s="48" t="str">
        <f>CONCATENATE(C791,D531, " Curncy")</f>
        <v>EURGBp Curncy</v>
      </c>
      <c r="L531" s="48">
        <f>IF(D531 = C791,1,_xll.BDP(K531,$L$7))</f>
        <v>1</v>
      </c>
      <c r="M531" s="68">
        <f>IF(D531 = C791,1,_xll.BDP(K531,$M$7)*L531)</f>
        <v>0.89085999999999999</v>
      </c>
      <c r="N531" s="69">
        <f>H531*J531*T531/M531</f>
        <v>0</v>
      </c>
      <c r="O531" s="78">
        <f>N531 / Y791</f>
        <v>0</v>
      </c>
      <c r="P531" s="69">
        <f>G531*J531*T531/M531</f>
        <v>0</v>
      </c>
      <c r="Q531" s="10">
        <f>P531 / Y791*100</f>
        <v>0</v>
      </c>
      <c r="R531" s="81">
        <f>IF(Q531&lt;0,Q531,0)</f>
        <v>0</v>
      </c>
      <c r="S531" s="152">
        <f>IF(Q531&gt;0,Q531,0)</f>
        <v>0</v>
      </c>
      <c r="T531" s="33">
        <f>IF(EXACT(D531,UPPER(D531)),1,0.01)/V531</f>
        <v>0.01</v>
      </c>
      <c r="U531" s="43">
        <v>0</v>
      </c>
      <c r="V531" s="43">
        <v>1</v>
      </c>
      <c r="W531" s="143">
        <f>IF(AND(Q531&lt;0,O531&gt;0),O531,0)</f>
        <v>0</v>
      </c>
      <c r="X531" s="143">
        <f>IF(AND(Q531&gt;0,O531&gt;0),O531,0)</f>
        <v>0</v>
      </c>
      <c r="Y531" s="194"/>
      <c r="Z531" s="176">
        <f>_xll.BDH(C531,$Z$7,$D$1,$D$1)</f>
        <v>1482.5</v>
      </c>
      <c r="AA531" s="174">
        <f>IF(OR(F531="#N/A N/A",Z531="#N/A N/A"),0,  F531 - Z531)</f>
        <v>23.5</v>
      </c>
      <c r="AB531" s="162">
        <f>IF(OR(Z531=0,Z531="#N/A N/A"),0,AA531 / Z531*100)</f>
        <v>1.5851602023608771</v>
      </c>
      <c r="AC531" s="161">
        <v>0</v>
      </c>
      <c r="AD531" s="163">
        <f>IF(D531 = C791,1,_xll.BDP(K531,$AD$7)*L531)</f>
        <v>0.89166000000000001</v>
      </c>
      <c r="AE531" s="186">
        <f>AA531*AC531*T531/AD531 / AF791</f>
        <v>0</v>
      </c>
      <c r="AF531" s="197"/>
      <c r="AG531" s="188"/>
      <c r="AH531" s="170"/>
    </row>
    <row r="532" spans="2:34" s="43" customFormat="1" ht="12" customHeight="1" x14ac:dyDescent="0.2">
      <c r="B532" s="48">
        <v>6328</v>
      </c>
      <c r="C532" s="43" t="s">
        <v>1270</v>
      </c>
      <c r="D532" s="43" t="str">
        <f>_xll.BDP(C532,$D$7)</f>
        <v>GBp</v>
      </c>
      <c r="E532" s="43" t="s">
        <v>1396</v>
      </c>
      <c r="F532" s="66">
        <f>_xll.BDP(C532,$F$7)</f>
        <v>17.75</v>
      </c>
      <c r="G532" s="66">
        <f>_xll.BDP(C532,$G$7)</f>
        <v>17.75</v>
      </c>
      <c r="H532" s="67">
        <f>IF(OR(G532="#N/A N/A",F532="#N/A N/A"),0,  G532 - F532)</f>
        <v>0</v>
      </c>
      <c r="I532" s="75">
        <f>IF(OR(F532=0,F532="#N/A N/A"),0,H532 / F532*100)</f>
        <v>0</v>
      </c>
      <c r="J532" s="25">
        <v>0</v>
      </c>
      <c r="K532" s="48" t="str">
        <f>CONCATENATE(C791,D532, " Curncy")</f>
        <v>EURGBp Curncy</v>
      </c>
      <c r="L532" s="48">
        <f>IF(D532 = C791,1,_xll.BDP(K532,$L$7))</f>
        <v>1</v>
      </c>
      <c r="M532" s="68">
        <f>IF(D532 = C791,1,_xll.BDP(K532,$M$7)*L532)</f>
        <v>0.89085999999999999</v>
      </c>
      <c r="N532" s="69">
        <f>H532*J532*T532/M532</f>
        <v>0</v>
      </c>
      <c r="O532" s="78">
        <f>N532 / Y791</f>
        <v>0</v>
      </c>
      <c r="P532" s="69">
        <f>G532*J532*T532/M532</f>
        <v>0</v>
      </c>
      <c r="Q532" s="10">
        <f>P532 / Y791*100</f>
        <v>0</v>
      </c>
      <c r="R532" s="81">
        <f>IF(Q532&lt;0,Q532,0)</f>
        <v>0</v>
      </c>
      <c r="S532" s="152">
        <f>IF(Q532&gt;0,Q532,0)</f>
        <v>0</v>
      </c>
      <c r="T532" s="33">
        <f>IF(EXACT(D532,UPPER(D532)),1,0.01)/V532</f>
        <v>0.01</v>
      </c>
      <c r="U532" s="43">
        <v>0</v>
      </c>
      <c r="V532" s="43">
        <v>1</v>
      </c>
      <c r="W532" s="143">
        <f>IF(AND(Q532&lt;0,O532&gt;0),O532,0)</f>
        <v>0</v>
      </c>
      <c r="X532" s="143">
        <f>IF(AND(Q532&gt;0,O532&gt;0),O532,0)</f>
        <v>0</v>
      </c>
      <c r="Y532" s="194"/>
      <c r="Z532" s="176">
        <f>_xll.BDH(C532,$Z$7,$D$1,$D$1)</f>
        <v>17.25</v>
      </c>
      <c r="AA532" s="174">
        <f>IF(OR(F532="#N/A N/A",Z532="#N/A N/A"),0,  F532 - Z532)</f>
        <v>0.5</v>
      </c>
      <c r="AB532" s="162">
        <f>IF(OR(Z532=0,Z532="#N/A N/A"),0,AA532 / Z532*100)</f>
        <v>2.8985507246376812</v>
      </c>
      <c r="AC532" s="161">
        <v>0</v>
      </c>
      <c r="AD532" s="163">
        <f>IF(D532 = C791,1,_xll.BDP(K532,$AD$7)*L532)</f>
        <v>0.89166000000000001</v>
      </c>
      <c r="AE532" s="186">
        <f>AA532*AC532*T532/AD532 / AF791</f>
        <v>0</v>
      </c>
      <c r="AF532" s="197"/>
      <c r="AG532" s="188"/>
      <c r="AH532" s="170"/>
    </row>
    <row r="533" spans="2:34" s="43" customFormat="1" ht="12" customHeight="1" x14ac:dyDescent="0.2">
      <c r="B533" s="48">
        <v>6424</v>
      </c>
      <c r="C533" s="43" t="s">
        <v>1272</v>
      </c>
      <c r="D533" s="43" t="str">
        <f>_xll.BDP(C533,$D$7)</f>
        <v>GBp</v>
      </c>
      <c r="E533" s="43" t="s">
        <v>1398</v>
      </c>
      <c r="F533" s="66">
        <f>_xll.BDP(C533,$F$7)</f>
        <v>264.3</v>
      </c>
      <c r="G533" s="66">
        <f>_xll.BDP(C533,$G$7)</f>
        <v>265.10000000000002</v>
      </c>
      <c r="H533" s="67">
        <f>IF(OR(G533="#N/A N/A",F533="#N/A N/A"),0,  G533 - F533)</f>
        <v>0.80000000000001137</v>
      </c>
      <c r="I533" s="75">
        <f>IF(OR(F533=0,F533="#N/A N/A"),0,H533 / F533*100)</f>
        <v>0.30268634127885408</v>
      </c>
      <c r="J533" s="25">
        <v>0</v>
      </c>
      <c r="K533" s="48" t="str">
        <f>CONCATENATE(C791,D533, " Curncy")</f>
        <v>EURGBp Curncy</v>
      </c>
      <c r="L533" s="48">
        <f>IF(D533 = C791,1,_xll.BDP(K533,$L$7))</f>
        <v>1</v>
      </c>
      <c r="M533" s="68">
        <f>IF(D533 = C791,1,_xll.BDP(K533,$M$7)*L533)</f>
        <v>0.89085999999999999</v>
      </c>
      <c r="N533" s="69">
        <f>H533*J533*T533/M533</f>
        <v>0</v>
      </c>
      <c r="O533" s="78">
        <f>N533 / Y791</f>
        <v>0</v>
      </c>
      <c r="P533" s="69">
        <f>G533*J533*T533/M533</f>
        <v>0</v>
      </c>
      <c r="Q533" s="10">
        <f>P533 / Y791*100</f>
        <v>0</v>
      </c>
      <c r="R533" s="81">
        <f>IF(Q533&lt;0,Q533,0)</f>
        <v>0</v>
      </c>
      <c r="S533" s="152">
        <f>IF(Q533&gt;0,Q533,0)</f>
        <v>0</v>
      </c>
      <c r="T533" s="33">
        <f>IF(EXACT(D533,UPPER(D533)),1,0.01)/V533</f>
        <v>0.01</v>
      </c>
      <c r="U533" s="43">
        <v>0</v>
      </c>
      <c r="V533" s="43">
        <v>1</v>
      </c>
      <c r="W533" s="143">
        <f>IF(AND(Q533&lt;0,O533&gt;0),O533,0)</f>
        <v>0</v>
      </c>
      <c r="X533" s="143">
        <f>IF(AND(Q533&gt;0,O533&gt;0),O533,0)</f>
        <v>0</v>
      </c>
      <c r="Y533" s="194"/>
      <c r="Z533" s="176">
        <f>_xll.BDH(C533,$Z$7,$D$1,$D$1)</f>
        <v>258.7</v>
      </c>
      <c r="AA533" s="174">
        <f>IF(OR(F533="#N/A N/A",Z533="#N/A N/A"),0,  F533 - Z533)</f>
        <v>5.6000000000000227</v>
      </c>
      <c r="AB533" s="162">
        <f>IF(OR(Z533=0,Z533="#N/A N/A"),0,AA533 / Z533*100)</f>
        <v>2.1646695013529271</v>
      </c>
      <c r="AC533" s="161">
        <v>0</v>
      </c>
      <c r="AD533" s="163">
        <f>IF(D533 = C791,1,_xll.BDP(K533,$AD$7)*L533)</f>
        <v>0.89166000000000001</v>
      </c>
      <c r="AE533" s="186">
        <f>AA533*AC533*T533/AD533 / AF791</f>
        <v>0</v>
      </c>
      <c r="AF533" s="197"/>
      <c r="AG533" s="188"/>
      <c r="AH533" s="170"/>
    </row>
    <row r="534" spans="2:34" s="43" customFormat="1" ht="12" customHeight="1" x14ac:dyDescent="0.2">
      <c r="B534" s="48">
        <v>10208</v>
      </c>
      <c r="C534" s="43" t="s">
        <v>1273</v>
      </c>
      <c r="D534" s="43" t="str">
        <f>_xll.BDP(C534,$D$7)</f>
        <v>GBp</v>
      </c>
      <c r="E534" s="43" t="s">
        <v>1399</v>
      </c>
      <c r="F534" s="66">
        <f>_xll.BDP(C534,$F$7)</f>
        <v>4296</v>
      </c>
      <c r="G534" s="66">
        <f>_xll.BDP(C534,$G$7)</f>
        <v>4285</v>
      </c>
      <c r="H534" s="67">
        <f>IF(OR(G534="#N/A N/A",F534="#N/A N/A"),0,  G534 - F534)</f>
        <v>-11</v>
      </c>
      <c r="I534" s="75">
        <f>IF(OR(F534=0,F534="#N/A N/A"),0,H534 / F534*100)</f>
        <v>-0.25605214152700184</v>
      </c>
      <c r="J534" s="25">
        <v>0</v>
      </c>
      <c r="K534" s="48" t="str">
        <f>CONCATENATE(C791,D534, " Curncy")</f>
        <v>EURGBp Curncy</v>
      </c>
      <c r="L534" s="48">
        <f>IF(D534 = C791,1,_xll.BDP(K534,$L$7))</f>
        <v>1</v>
      </c>
      <c r="M534" s="68">
        <f>IF(D534 = C791,1,_xll.BDP(K534,$M$7)*L534)</f>
        <v>0.89085999999999999</v>
      </c>
      <c r="N534" s="69">
        <f>H534*J534*T534/M534</f>
        <v>0</v>
      </c>
      <c r="O534" s="78">
        <f>N534 / Y791</f>
        <v>0</v>
      </c>
      <c r="P534" s="69">
        <f>G534*J534*T534/M534</f>
        <v>0</v>
      </c>
      <c r="Q534" s="10">
        <f>P534 / Y791*100</f>
        <v>0</v>
      </c>
      <c r="R534" s="81">
        <f>IF(Q534&lt;0,Q534,0)</f>
        <v>0</v>
      </c>
      <c r="S534" s="152">
        <f>IF(Q534&gt;0,Q534,0)</f>
        <v>0</v>
      </c>
      <c r="T534" s="33">
        <f>IF(EXACT(D534,UPPER(D534)),1,0.01)/V534</f>
        <v>0.01</v>
      </c>
      <c r="U534" s="43">
        <v>0</v>
      </c>
      <c r="V534" s="43">
        <v>1</v>
      </c>
      <c r="W534" s="143">
        <f>IF(AND(Q534&lt;0,O534&gt;0),O534,0)</f>
        <v>0</v>
      </c>
      <c r="X534" s="143">
        <f>IF(AND(Q534&gt;0,O534&gt;0),O534,0)</f>
        <v>0</v>
      </c>
      <c r="Y534" s="194"/>
      <c r="Z534" s="176">
        <f>_xll.BDH(C534,$Z$7,$D$1,$D$1)</f>
        <v>4229</v>
      </c>
      <c r="AA534" s="174">
        <f>IF(OR(F534="#N/A N/A",Z534="#N/A N/A"),0,  F534 - Z534)</f>
        <v>67</v>
      </c>
      <c r="AB534" s="162">
        <f>IF(OR(Z534=0,Z534="#N/A N/A"),0,AA534 / Z534*100)</f>
        <v>1.5842988886261529</v>
      </c>
      <c r="AC534" s="161">
        <v>0</v>
      </c>
      <c r="AD534" s="163">
        <f>IF(D534 = C791,1,_xll.BDP(K534,$AD$7)*L534)</f>
        <v>0.89166000000000001</v>
      </c>
      <c r="AE534" s="186">
        <f>AA534*AC534*T534/AD534 / AF791</f>
        <v>0</v>
      </c>
      <c r="AF534" s="197"/>
      <c r="AG534" s="188"/>
      <c r="AH534" s="170"/>
    </row>
    <row r="535" spans="2:34" s="43" customFormat="1" ht="12" customHeight="1" x14ac:dyDescent="0.2">
      <c r="B535" s="48">
        <v>3392</v>
      </c>
      <c r="C535" s="43" t="s">
        <v>1274</v>
      </c>
      <c r="D535" s="43" t="str">
        <f>_xll.BDP(C535,$D$7)</f>
        <v>GBp</v>
      </c>
      <c r="E535" s="43" t="s">
        <v>1400</v>
      </c>
      <c r="F535" s="66">
        <f>_xll.BDP(C535,$F$7)</f>
        <v>3693</v>
      </c>
      <c r="G535" s="66">
        <f>_xll.BDP(C535,$G$7)</f>
        <v>3671.5</v>
      </c>
      <c r="H535" s="67">
        <f>IF(OR(G535="#N/A N/A",F535="#N/A N/A"),0,  G535 - F535)</f>
        <v>-21.5</v>
      </c>
      <c r="I535" s="75">
        <f>IF(OR(F535=0,F535="#N/A N/A"),0,H535 / F535*100)</f>
        <v>-0.58218250744652045</v>
      </c>
      <c r="J535" s="25">
        <v>0</v>
      </c>
      <c r="K535" s="48" t="str">
        <f>CONCATENATE(C791,D535, " Curncy")</f>
        <v>EURGBp Curncy</v>
      </c>
      <c r="L535" s="48">
        <f>IF(D535 = C791,1,_xll.BDP(K535,$L$7))</f>
        <v>1</v>
      </c>
      <c r="M535" s="68">
        <f>IF(D535 = C791,1,_xll.BDP(K535,$M$7)*L535)</f>
        <v>0.89085999999999999</v>
      </c>
      <c r="N535" s="69">
        <f>H535*J535*T535/M535</f>
        <v>0</v>
      </c>
      <c r="O535" s="78">
        <f>N535 / Y791</f>
        <v>0</v>
      </c>
      <c r="P535" s="69">
        <f>G535*J535*T535/M535</f>
        <v>0</v>
      </c>
      <c r="Q535" s="10">
        <f>P535 / Y791*100</f>
        <v>0</v>
      </c>
      <c r="R535" s="81">
        <f>IF(Q535&lt;0,Q535,0)</f>
        <v>0</v>
      </c>
      <c r="S535" s="152">
        <f>IF(Q535&gt;0,Q535,0)</f>
        <v>0</v>
      </c>
      <c r="T535" s="33">
        <f>IF(EXACT(D535,UPPER(D535)),1,0.01)/V535</f>
        <v>0.01</v>
      </c>
      <c r="U535" s="43">
        <v>0</v>
      </c>
      <c r="V535" s="43">
        <v>1</v>
      </c>
      <c r="W535" s="143">
        <f>IF(AND(Q535&lt;0,O535&gt;0),O535,0)</f>
        <v>0</v>
      </c>
      <c r="X535" s="143">
        <f>IF(AND(Q535&gt;0,O535&gt;0),O535,0)</f>
        <v>0</v>
      </c>
      <c r="Y535" s="194"/>
      <c r="Z535" s="176">
        <f>_xll.BDH(C535,$Z$7,$D$1,$D$1)</f>
        <v>3748</v>
      </c>
      <c r="AA535" s="174">
        <f>IF(OR(F535="#N/A N/A",Z535="#N/A N/A"),0,  F535 - Z535)</f>
        <v>-55</v>
      </c>
      <c r="AB535" s="162">
        <f>IF(OR(Z535=0,Z535="#N/A N/A"),0,AA535 / Z535*100)</f>
        <v>-1.4674493062966916</v>
      </c>
      <c r="AC535" s="161">
        <v>0</v>
      </c>
      <c r="AD535" s="163">
        <f>IF(D535 = C791,1,_xll.BDP(K535,$AD$7)*L535)</f>
        <v>0.89166000000000001</v>
      </c>
      <c r="AE535" s="186">
        <f>AA535*AC535*T535/AD535 / AF791</f>
        <v>0</v>
      </c>
      <c r="AF535" s="197"/>
      <c r="AG535" s="188"/>
      <c r="AH535" s="170"/>
    </row>
    <row r="536" spans="2:34" s="43" customFormat="1" ht="12" customHeight="1" x14ac:dyDescent="0.2">
      <c r="B536" s="48">
        <v>3424</v>
      </c>
      <c r="C536" s="43" t="s">
        <v>1275</v>
      </c>
      <c r="D536" s="43" t="str">
        <f>_xll.BDP(C536,$D$7)</f>
        <v>GBp</v>
      </c>
      <c r="E536" s="43" t="s">
        <v>1401</v>
      </c>
      <c r="F536" s="66">
        <f>_xll.BDP(C536,$F$7)</f>
        <v>25</v>
      </c>
      <c r="G536" s="66">
        <f>_xll.BDP(C536,$G$7)</f>
        <v>24.75</v>
      </c>
      <c r="H536" s="67">
        <f>IF(OR(G536="#N/A N/A",F536="#N/A N/A"),0,  G536 - F536)</f>
        <v>-0.25</v>
      </c>
      <c r="I536" s="75">
        <f>IF(OR(F536=0,F536="#N/A N/A"),0,H536 / F536*100)</f>
        <v>-1</v>
      </c>
      <c r="J536" s="25">
        <v>0</v>
      </c>
      <c r="K536" s="48" t="str">
        <f>CONCATENATE(C791,D536, " Curncy")</f>
        <v>EURGBp Curncy</v>
      </c>
      <c r="L536" s="48">
        <f>IF(D536 = C791,1,_xll.BDP(K536,$L$7))</f>
        <v>1</v>
      </c>
      <c r="M536" s="68">
        <f>IF(D536 = C791,1,_xll.BDP(K536,$M$7)*L536)</f>
        <v>0.89085999999999999</v>
      </c>
      <c r="N536" s="69">
        <f>H536*J536*T536/M536</f>
        <v>0</v>
      </c>
      <c r="O536" s="78">
        <f>N536 / Y791</f>
        <v>0</v>
      </c>
      <c r="P536" s="69">
        <f>G536*J536*T536/M536</f>
        <v>0</v>
      </c>
      <c r="Q536" s="10">
        <f>P536 / Y791*100</f>
        <v>0</v>
      </c>
      <c r="R536" s="81">
        <f>IF(Q536&lt;0,Q536,0)</f>
        <v>0</v>
      </c>
      <c r="S536" s="152">
        <f>IF(Q536&gt;0,Q536,0)</f>
        <v>0</v>
      </c>
      <c r="T536" s="33">
        <f>IF(EXACT(D536,UPPER(D536)),1,0.01)/V536</f>
        <v>0.01</v>
      </c>
      <c r="U536" s="43">
        <v>0</v>
      </c>
      <c r="V536" s="43">
        <v>1</v>
      </c>
      <c r="W536" s="143">
        <f>IF(AND(Q536&lt;0,O536&gt;0),O536,0)</f>
        <v>0</v>
      </c>
      <c r="X536" s="143">
        <f>IF(AND(Q536&gt;0,O536&gt;0),O536,0)</f>
        <v>0</v>
      </c>
      <c r="Y536" s="194"/>
      <c r="Z536" s="176">
        <f>_xll.BDH(C536,$Z$7,$D$1,$D$1)</f>
        <v>23</v>
      </c>
      <c r="AA536" s="174">
        <f>IF(OR(F536="#N/A N/A",Z536="#N/A N/A"),0,  F536 - Z536)</f>
        <v>2</v>
      </c>
      <c r="AB536" s="162">
        <f>IF(OR(Z536=0,Z536="#N/A N/A"),0,AA536 / Z536*100)</f>
        <v>8.695652173913043</v>
      </c>
      <c r="AC536" s="161">
        <v>0</v>
      </c>
      <c r="AD536" s="163">
        <f>IF(D536 = C791,1,_xll.BDP(K536,$AD$7)*L536)</f>
        <v>0.89166000000000001</v>
      </c>
      <c r="AE536" s="186">
        <f>AA536*AC536*T536/AD536 / AF791</f>
        <v>0</v>
      </c>
      <c r="AF536" s="197"/>
      <c r="AG536" s="188"/>
      <c r="AH536" s="170"/>
    </row>
    <row r="537" spans="2:34" s="43" customFormat="1" x14ac:dyDescent="0.2">
      <c r="B537" s="48"/>
      <c r="C537" s="140" t="s">
        <v>91</v>
      </c>
      <c r="D537" s="43" t="str">
        <f>_xll.BDP(C537,$D$7)</f>
        <v>GBp</v>
      </c>
      <c r="E537" s="43" t="s">
        <v>403</v>
      </c>
      <c r="F537" s="66">
        <f>_xll.BDP(C537,$F$7)</f>
        <v>924</v>
      </c>
      <c r="G537" s="66">
        <f>_xll.BDP(C537,$G$7)</f>
        <v>918</v>
      </c>
      <c r="H537" s="67">
        <f>IF(OR(G537="#N/A N/A",F537="#N/A N/A"),0,  G537 - F537)</f>
        <v>-6</v>
      </c>
      <c r="I537" s="75">
        <f>IF(OR(F537=0,F537="#N/A N/A"),0,H537 / F537*100)</f>
        <v>-0.64935064935064934</v>
      </c>
      <c r="J537" s="25">
        <v>0</v>
      </c>
      <c r="K537" s="48" t="str">
        <f>CONCATENATE(C791,D537, " Curncy")</f>
        <v>EURGBp Curncy</v>
      </c>
      <c r="L537" s="48">
        <f>IF(D537 = C791,1,_xll.BDP(K537,$L$7))</f>
        <v>1</v>
      </c>
      <c r="M537" s="68">
        <f>IF(D537 = C791,1,_xll.BDP(K537,$M$7)*L537)</f>
        <v>0.89085999999999999</v>
      </c>
      <c r="N537" s="69">
        <f>H537*J537*T537/M537</f>
        <v>0</v>
      </c>
      <c r="O537" s="78">
        <f>N537 / Y791</f>
        <v>0</v>
      </c>
      <c r="P537" s="69">
        <f>G537*J537*T537/M537</f>
        <v>0</v>
      </c>
      <c r="Q537" s="10">
        <f>P537 / Y791*100</f>
        <v>0</v>
      </c>
      <c r="R537" s="81">
        <f>IF(Q537&lt;0,Q537,0)</f>
        <v>0</v>
      </c>
      <c r="S537" s="152">
        <f>IF(Q537&gt;0,Q537,0)</f>
        <v>0</v>
      </c>
      <c r="T537" s="33">
        <f>IF(EXACT(D537,UPPER(D537)),1,0.01)/V537</f>
        <v>0.01</v>
      </c>
      <c r="U537" s="43">
        <v>0</v>
      </c>
      <c r="V537" s="43">
        <v>1</v>
      </c>
      <c r="W537" s="143">
        <f>IF(AND(Q537&lt;0,O537&gt;0),O537,0)</f>
        <v>0</v>
      </c>
      <c r="X537" s="143">
        <f>IF(AND(Q537&gt;0,O537&gt;0),O537,0)</f>
        <v>0</v>
      </c>
      <c r="Y537" s="194"/>
      <c r="Z537" s="176">
        <f>_xll.BDH(C537,$Z$7,$D$1,$D$1)</f>
        <v>829</v>
      </c>
      <c r="AA537" s="174">
        <f>IF(OR(F537="#N/A N/A",Z537="#N/A N/A"),0,  F537 - Z537)</f>
        <v>95</v>
      </c>
      <c r="AB537" s="162">
        <f>IF(OR(Z537=0,Z537="#N/A N/A"),0,AA537 / Z537*100)</f>
        <v>11.459589867310012</v>
      </c>
      <c r="AC537" s="161">
        <v>0</v>
      </c>
      <c r="AD537" s="163">
        <f>IF(D537 = C791,1,_xll.BDP(K537,$AD$7)*L537)</f>
        <v>0.89166000000000001</v>
      </c>
      <c r="AE537" s="186">
        <f>AA537*AC537*T537/AD537 / AF791</f>
        <v>0</v>
      </c>
      <c r="AF537" s="197"/>
      <c r="AG537" s="188"/>
      <c r="AH537" s="170"/>
    </row>
    <row r="538" spans="2:34" s="43" customFormat="1" ht="12" customHeight="1" x14ac:dyDescent="0.2">
      <c r="B538" s="48">
        <v>3821</v>
      </c>
      <c r="C538" s="140" t="s">
        <v>1276</v>
      </c>
      <c r="D538" s="43" t="str">
        <f>_xll.BDP(C538,$D$7)</f>
        <v>GBp</v>
      </c>
      <c r="E538" s="43" t="s">
        <v>1402</v>
      </c>
      <c r="F538" s="66">
        <f>_xll.BDP(C538,$F$7)</f>
        <v>263</v>
      </c>
      <c r="G538" s="66">
        <f>_xll.BDP(C538,$G$7)</f>
        <v>262.2</v>
      </c>
      <c r="H538" s="67">
        <f>IF(OR(G538="#N/A N/A",F538="#N/A N/A"),0,  G538 - F538)</f>
        <v>-0.80000000000001137</v>
      </c>
      <c r="I538" s="75">
        <f>IF(OR(F538=0,F538="#N/A N/A"),0,H538 / F538*100)</f>
        <v>-0.30418250950570774</v>
      </c>
      <c r="J538" s="25">
        <v>0</v>
      </c>
      <c r="K538" s="48" t="str">
        <f>CONCATENATE(C791,D538, " Curncy")</f>
        <v>EURGBp Curncy</v>
      </c>
      <c r="L538" s="48">
        <f>IF(D538 = C791,1,_xll.BDP(K538,$L$7))</f>
        <v>1</v>
      </c>
      <c r="M538" s="68">
        <f>IF(D538 = C791,1,_xll.BDP(K538,$M$7)*L538)</f>
        <v>0.89085999999999999</v>
      </c>
      <c r="N538" s="69">
        <f>H538*J538*T538/M538</f>
        <v>0</v>
      </c>
      <c r="O538" s="78">
        <f>N538 / Y791</f>
        <v>0</v>
      </c>
      <c r="P538" s="69">
        <f>G538*J538*T538/M538</f>
        <v>0</v>
      </c>
      <c r="Q538" s="10">
        <f>P538 / Y791*100</f>
        <v>0</v>
      </c>
      <c r="R538" s="81">
        <f>IF(Q538&lt;0,Q538,0)</f>
        <v>0</v>
      </c>
      <c r="S538" s="152">
        <f>IF(Q538&gt;0,Q538,0)</f>
        <v>0</v>
      </c>
      <c r="T538" s="33">
        <f>IF(EXACT(D538,UPPER(D538)),1,0.01)/V538</f>
        <v>0.01</v>
      </c>
      <c r="U538" s="43">
        <v>0</v>
      </c>
      <c r="V538" s="43">
        <v>1</v>
      </c>
      <c r="W538" s="143">
        <f>IF(AND(Q538&lt;0,O538&gt;0),O538,0)</f>
        <v>0</v>
      </c>
      <c r="X538" s="143">
        <f>IF(AND(Q538&gt;0,O538&gt;0),O538,0)</f>
        <v>0</v>
      </c>
      <c r="Y538" s="194"/>
      <c r="Z538" s="176">
        <f>_xll.BDH(C538,$Z$7,$D$1,$D$1)</f>
        <v>260.10000000000002</v>
      </c>
      <c r="AA538" s="174">
        <f>IF(OR(F538="#N/A N/A",Z538="#N/A N/A"),0,  F538 - Z538)</f>
        <v>2.8999999999999773</v>
      </c>
      <c r="AB538" s="162">
        <f>IF(OR(Z538=0,Z538="#N/A N/A"),0,AA538 / Z538*100)</f>
        <v>1.1149557862360542</v>
      </c>
      <c r="AC538" s="161">
        <v>0</v>
      </c>
      <c r="AD538" s="163">
        <f>IF(D538 = C791,1,_xll.BDP(K538,$AD$7)*L538)</f>
        <v>0.89166000000000001</v>
      </c>
      <c r="AE538" s="186">
        <f>AA538*AC538*T538/AD538 / AF791</f>
        <v>0</v>
      </c>
      <c r="AF538" s="197"/>
      <c r="AG538" s="188"/>
      <c r="AH538" s="170"/>
    </row>
    <row r="539" spans="2:34" s="43" customFormat="1" ht="12" customHeight="1" x14ac:dyDescent="0.2">
      <c r="B539" s="48">
        <v>3420</v>
      </c>
      <c r="C539" s="140" t="s">
        <v>1277</v>
      </c>
      <c r="D539" s="43" t="str">
        <f>_xll.BDP(C539,$D$7)</f>
        <v>GBp</v>
      </c>
      <c r="E539" s="43" t="s">
        <v>843</v>
      </c>
      <c r="F539" s="66">
        <f>_xll.BDP(C539,$F$7)</f>
        <v>2265</v>
      </c>
      <c r="G539" s="66">
        <f>_xll.BDP(C539,$G$7)</f>
        <v>2261.5</v>
      </c>
      <c r="H539" s="67">
        <f>IF(OR(G539="#N/A N/A",F539="#N/A N/A"),0,  G539 - F539)</f>
        <v>-3.5</v>
      </c>
      <c r="I539" s="75">
        <f>IF(OR(F539=0,F539="#N/A N/A"),0,H539 / F539*100)</f>
        <v>-0.1545253863134658</v>
      </c>
      <c r="J539" s="25">
        <v>0</v>
      </c>
      <c r="K539" s="48" t="str">
        <f>CONCATENATE(C791,D539, " Curncy")</f>
        <v>EURGBp Curncy</v>
      </c>
      <c r="L539" s="48">
        <f>IF(D539 = C791,1,_xll.BDP(K539,$L$7))</f>
        <v>1</v>
      </c>
      <c r="M539" s="68">
        <f>IF(D539 = C791,1,_xll.BDP(K539,$M$7)*L539)</f>
        <v>0.89085999999999999</v>
      </c>
      <c r="N539" s="69">
        <f>H539*J539*T539/M539</f>
        <v>0</v>
      </c>
      <c r="O539" s="78">
        <f>N539 / Y791</f>
        <v>0</v>
      </c>
      <c r="P539" s="69">
        <f>G539*J539*T539/M539</f>
        <v>0</v>
      </c>
      <c r="Q539" s="10">
        <f>P539 / Y791*100</f>
        <v>0</v>
      </c>
      <c r="R539" s="81">
        <f>IF(Q539&lt;0,Q539,0)</f>
        <v>0</v>
      </c>
      <c r="S539" s="152">
        <f>IF(Q539&gt;0,Q539,0)</f>
        <v>0</v>
      </c>
      <c r="T539" s="33">
        <f>IF(EXACT(D539,UPPER(D539)),1,0.01)/V539</f>
        <v>0.01</v>
      </c>
      <c r="U539" s="43">
        <v>0</v>
      </c>
      <c r="V539" s="43">
        <v>1</v>
      </c>
      <c r="W539" s="143">
        <f>IF(AND(Q539&lt;0,O539&gt;0),O539,0)</f>
        <v>0</v>
      </c>
      <c r="X539" s="143">
        <f>IF(AND(Q539&gt;0,O539&gt;0),O539,0)</f>
        <v>0</v>
      </c>
      <c r="Y539" s="194"/>
      <c r="Z539" s="176">
        <f>_xll.BDH(C539,$Z$7,$D$1,$D$1)</f>
        <v>2290.5</v>
      </c>
      <c r="AA539" s="174">
        <f>IF(OR(F539="#N/A N/A",Z539="#N/A N/A"),0,  F539 - Z539)</f>
        <v>-25.5</v>
      </c>
      <c r="AB539" s="162">
        <f>IF(OR(Z539=0,Z539="#N/A N/A"),0,AA539 / Z539*100)</f>
        <v>-1.1132940406024885</v>
      </c>
      <c r="AC539" s="161">
        <v>0</v>
      </c>
      <c r="AD539" s="163">
        <f>IF(D539 = C791,1,_xll.BDP(K539,$AD$7)*L539)</f>
        <v>0.89166000000000001</v>
      </c>
      <c r="AE539" s="186">
        <f>AA539*AC539*T539/AD539 / AF791</f>
        <v>0</v>
      </c>
      <c r="AF539" s="197"/>
      <c r="AG539" s="188"/>
      <c r="AH539" s="170"/>
    </row>
    <row r="540" spans="2:34" s="43" customFormat="1" ht="12" customHeight="1" x14ac:dyDescent="0.2">
      <c r="B540" s="48">
        <v>6016</v>
      </c>
      <c r="C540" s="140" t="s">
        <v>1278</v>
      </c>
      <c r="D540" s="43" t="str">
        <f>_xll.BDP(C540,$D$7)</f>
        <v>GBp</v>
      </c>
      <c r="E540" s="43" t="s">
        <v>1403</v>
      </c>
      <c r="F540" s="66">
        <f>_xll.BDP(C540,$F$7)</f>
        <v>2290.5</v>
      </c>
      <c r="G540" s="66">
        <f>_xll.BDP(C540,$G$7)</f>
        <v>2285</v>
      </c>
      <c r="H540" s="67">
        <f>IF(OR(G540="#N/A N/A",F540="#N/A N/A"),0,  G540 - F540)</f>
        <v>-5.5</v>
      </c>
      <c r="I540" s="75">
        <f>IF(OR(F540=0,F540="#N/A N/A"),0,H540 / F540*100)</f>
        <v>-0.24012224405151714</v>
      </c>
      <c r="J540" s="25">
        <v>0</v>
      </c>
      <c r="K540" s="48" t="str">
        <f>CONCATENATE(C791,D540, " Curncy")</f>
        <v>EURGBp Curncy</v>
      </c>
      <c r="L540" s="48">
        <f>IF(D540 = C791,1,_xll.BDP(K540,$L$7))</f>
        <v>1</v>
      </c>
      <c r="M540" s="68">
        <f>IF(D540 = C791,1,_xll.BDP(K540,$M$7)*L540)</f>
        <v>0.89085999999999999</v>
      </c>
      <c r="N540" s="69">
        <f>H540*J540*T540/M540</f>
        <v>0</v>
      </c>
      <c r="O540" s="78">
        <f>N540 / Y791</f>
        <v>0</v>
      </c>
      <c r="P540" s="69">
        <f>G540*J540*T540/M540</f>
        <v>0</v>
      </c>
      <c r="Q540" s="10">
        <f>P540 / Y791*100</f>
        <v>0</v>
      </c>
      <c r="R540" s="81">
        <f>IF(Q540&lt;0,Q540,0)</f>
        <v>0</v>
      </c>
      <c r="S540" s="152">
        <f>IF(Q540&gt;0,Q540,0)</f>
        <v>0</v>
      </c>
      <c r="T540" s="33">
        <f>IF(EXACT(D540,UPPER(D540)),1,0.01)/V540</f>
        <v>0.01</v>
      </c>
      <c r="U540" s="43">
        <v>0</v>
      </c>
      <c r="V540" s="43">
        <v>1</v>
      </c>
      <c r="W540" s="143">
        <f>IF(AND(Q540&lt;0,O540&gt;0),O540,0)</f>
        <v>0</v>
      </c>
      <c r="X540" s="143">
        <f>IF(AND(Q540&gt;0,O540&gt;0),O540,0)</f>
        <v>0</v>
      </c>
      <c r="Y540" s="194"/>
      <c r="Z540" s="176">
        <f>_xll.BDH(C540,$Z$7,$D$1,$D$1)</f>
        <v>2307.5</v>
      </c>
      <c r="AA540" s="174">
        <f>IF(OR(F540="#N/A N/A",Z540="#N/A N/A"),0,  F540 - Z540)</f>
        <v>-17</v>
      </c>
      <c r="AB540" s="162">
        <f>IF(OR(Z540=0,Z540="#N/A N/A"),0,AA540 / Z540*100)</f>
        <v>-0.73672806067172258</v>
      </c>
      <c r="AC540" s="161">
        <v>0</v>
      </c>
      <c r="AD540" s="163">
        <f>IF(D540 = C791,1,_xll.BDP(K540,$AD$7)*L540)</f>
        <v>0.89166000000000001</v>
      </c>
      <c r="AE540" s="186">
        <f>AA540*AC540*T540/AD540 / AF791</f>
        <v>0</v>
      </c>
      <c r="AF540" s="197"/>
      <c r="AG540" s="188"/>
      <c r="AH540" s="170"/>
    </row>
    <row r="541" spans="2:34" s="43" customFormat="1" ht="12" customHeight="1" x14ac:dyDescent="0.2">
      <c r="B541" s="48">
        <v>19481</v>
      </c>
      <c r="C541" s="140" t="s">
        <v>1279</v>
      </c>
      <c r="D541" s="43" t="str">
        <f>_xll.BDP(C541,$D$7)</f>
        <v>GBp</v>
      </c>
      <c r="E541" s="43" t="s">
        <v>1404</v>
      </c>
      <c r="F541" s="66">
        <f>_xll.BDP(C541,$F$7)</f>
        <v>565</v>
      </c>
      <c r="G541" s="66">
        <f>_xll.BDP(C541,$G$7)</f>
        <v>566</v>
      </c>
      <c r="H541" s="67">
        <f>IF(OR(G541="#N/A N/A",F541="#N/A N/A"),0,  G541 - F541)</f>
        <v>1</v>
      </c>
      <c r="I541" s="75">
        <f>IF(OR(F541=0,F541="#N/A N/A"),0,H541 / F541*100)</f>
        <v>0.17699115044247787</v>
      </c>
      <c r="J541" s="25">
        <v>0</v>
      </c>
      <c r="K541" s="48" t="str">
        <f>CONCATENATE(C791,D541, " Curncy")</f>
        <v>EURGBp Curncy</v>
      </c>
      <c r="L541" s="48">
        <f>IF(D541 = C791,1,_xll.BDP(K541,$L$7))</f>
        <v>1</v>
      </c>
      <c r="M541" s="68">
        <f>IF(D541 = C791,1,_xll.BDP(K541,$M$7)*L541)</f>
        <v>0.89085999999999999</v>
      </c>
      <c r="N541" s="69">
        <f>H541*J541*T541/M541</f>
        <v>0</v>
      </c>
      <c r="O541" s="78">
        <f>N541 / Y791</f>
        <v>0</v>
      </c>
      <c r="P541" s="69">
        <f>G541*J541*T541/M541</f>
        <v>0</v>
      </c>
      <c r="Q541" s="10">
        <f>P541 / Y791*100</f>
        <v>0</v>
      </c>
      <c r="R541" s="81">
        <f>IF(Q541&lt;0,Q541,0)</f>
        <v>0</v>
      </c>
      <c r="S541" s="152">
        <f>IF(Q541&gt;0,Q541,0)</f>
        <v>0</v>
      </c>
      <c r="T541" s="33">
        <f>IF(EXACT(D541,UPPER(D541)),1,0.01)/V541</f>
        <v>0.01</v>
      </c>
      <c r="U541" s="43">
        <v>0</v>
      </c>
      <c r="V541" s="43">
        <v>1</v>
      </c>
      <c r="W541" s="143">
        <f>IF(AND(Q541&lt;0,O541&gt;0),O541,0)</f>
        <v>0</v>
      </c>
      <c r="X541" s="143">
        <f>IF(AND(Q541&gt;0,O541&gt;0),O541,0)</f>
        <v>0</v>
      </c>
      <c r="Y541" s="194"/>
      <c r="Z541" s="176">
        <f>_xll.BDH(C541,$Z$7,$D$1,$D$1)</f>
        <v>551.6</v>
      </c>
      <c r="AA541" s="174">
        <f>IF(OR(F541="#N/A N/A",Z541="#N/A N/A"),0,  F541 - Z541)</f>
        <v>13.399999999999977</v>
      </c>
      <c r="AB541" s="162">
        <f>IF(OR(Z541=0,Z541="#N/A N/A"),0,AA541 / Z541*100)</f>
        <v>2.4292965917331357</v>
      </c>
      <c r="AC541" s="161">
        <v>0</v>
      </c>
      <c r="AD541" s="163">
        <f>IF(D541 = C791,1,_xll.BDP(K541,$AD$7)*L541)</f>
        <v>0.89166000000000001</v>
      </c>
      <c r="AE541" s="186">
        <f>AA541*AC541*T541/AD541 / AF791</f>
        <v>0</v>
      </c>
      <c r="AF541" s="197"/>
      <c r="AG541" s="188"/>
      <c r="AH541" s="170"/>
    </row>
    <row r="542" spans="2:34" s="43" customFormat="1" ht="12" customHeight="1" x14ac:dyDescent="0.2">
      <c r="B542" s="48">
        <v>5984</v>
      </c>
      <c r="C542" s="140" t="s">
        <v>1280</v>
      </c>
      <c r="D542" s="43" t="str">
        <f>_xll.BDP(C542,$D$7)</f>
        <v>GBp</v>
      </c>
      <c r="E542" s="43" t="s">
        <v>1405</v>
      </c>
      <c r="F542" s="66">
        <f>_xll.BDP(C542,$F$7)</f>
        <v>634.20000000000005</v>
      </c>
      <c r="G542" s="66">
        <f>_xll.BDP(C542,$G$7)</f>
        <v>636</v>
      </c>
      <c r="H542" s="67">
        <f>IF(OR(G542="#N/A N/A",F542="#N/A N/A"),0,  G542 - F542)</f>
        <v>1.7999999999999545</v>
      </c>
      <c r="I542" s="75">
        <f>IF(OR(F542=0,F542="#N/A N/A"),0,H542 / F542*100)</f>
        <v>0.28382213812676671</v>
      </c>
      <c r="J542" s="25">
        <v>0</v>
      </c>
      <c r="K542" s="48" t="str">
        <f>CONCATENATE(C791,D542, " Curncy")</f>
        <v>EURGBp Curncy</v>
      </c>
      <c r="L542" s="48">
        <f>IF(D542 = C791,1,_xll.BDP(K542,$L$7))</f>
        <v>1</v>
      </c>
      <c r="M542" s="68">
        <f>IF(D542 = C791,1,_xll.BDP(K542,$M$7)*L542)</f>
        <v>0.89085999999999999</v>
      </c>
      <c r="N542" s="69">
        <f>H542*J542*T542/M542</f>
        <v>0</v>
      </c>
      <c r="O542" s="78">
        <f>N542 / Y791</f>
        <v>0</v>
      </c>
      <c r="P542" s="69">
        <f>G542*J542*T542/M542</f>
        <v>0</v>
      </c>
      <c r="Q542" s="10">
        <f>P542 / Y791*100</f>
        <v>0</v>
      </c>
      <c r="R542" s="81">
        <f>IF(Q542&lt;0,Q542,0)</f>
        <v>0</v>
      </c>
      <c r="S542" s="152">
        <f>IF(Q542&gt;0,Q542,0)</f>
        <v>0</v>
      </c>
      <c r="T542" s="33">
        <f>IF(EXACT(D542,UPPER(D542)),1,0.01)/V542</f>
        <v>0.01</v>
      </c>
      <c r="U542" s="43">
        <v>0</v>
      </c>
      <c r="V542" s="43">
        <v>1</v>
      </c>
      <c r="W542" s="143">
        <f>IF(AND(Q542&lt;0,O542&gt;0),O542,0)</f>
        <v>0</v>
      </c>
      <c r="X542" s="143">
        <f>IF(AND(Q542&gt;0,O542&gt;0),O542,0)</f>
        <v>0</v>
      </c>
      <c r="Y542" s="194"/>
      <c r="Z542" s="176">
        <f>_xll.BDH(C542,$Z$7,$D$1,$D$1)</f>
        <v>619.79999999999995</v>
      </c>
      <c r="AA542" s="174">
        <f>IF(OR(F542="#N/A N/A",Z542="#N/A N/A"),0,  F542 - Z542)</f>
        <v>14.400000000000091</v>
      </c>
      <c r="AB542" s="162">
        <f>IF(OR(Z542=0,Z542="#N/A N/A"),0,AA542 / Z542*100)</f>
        <v>2.3233301064859782</v>
      </c>
      <c r="AC542" s="161">
        <v>0</v>
      </c>
      <c r="AD542" s="163">
        <f>IF(D542 = C791,1,_xll.BDP(K542,$AD$7)*L542)</f>
        <v>0.89166000000000001</v>
      </c>
      <c r="AE542" s="186">
        <f>AA542*AC542*T542/AD542 / AF791</f>
        <v>0</v>
      </c>
      <c r="AF542" s="197"/>
      <c r="AG542" s="188"/>
      <c r="AH542" s="170"/>
    </row>
    <row r="543" spans="2:34" s="43" customFormat="1" x14ac:dyDescent="0.2">
      <c r="B543" s="48">
        <v>3494</v>
      </c>
      <c r="D543" s="43" t="s">
        <v>87</v>
      </c>
      <c r="E543" s="43" t="s">
        <v>527</v>
      </c>
      <c r="F543" s="66">
        <v>1.1299999999999999</v>
      </c>
      <c r="G543" s="66">
        <v>1.1299999999999999</v>
      </c>
      <c r="H543" s="67">
        <f>IF(OR(G543="#N/A N/A",F543="#N/A N/A"),0,  G543 - F543)</f>
        <v>0</v>
      </c>
      <c r="I543" s="75">
        <f>IF(OR(F543=0,F543="#N/A N/A"),0,H543 / F543*100)</f>
        <v>0</v>
      </c>
      <c r="J543" s="25">
        <v>13500000</v>
      </c>
      <c r="K543" s="48" t="str">
        <f>CONCATENATE(C791,D543, " Curncy")</f>
        <v>EURGBP Curncy</v>
      </c>
      <c r="L543" s="48">
        <f>IF(D543 = C791,1,_xll.BDP(K543,$L$7))</f>
        <v>1</v>
      </c>
      <c r="M543" s="68">
        <f>IF(D543 = C791,1,_xll.BDP(K543,$M$7)*L543)</f>
        <v>0.89085999999999999</v>
      </c>
      <c r="N543" s="69">
        <f>H543*J543*T543/M543</f>
        <v>0</v>
      </c>
      <c r="O543" s="78">
        <f>N543 / Y791</f>
        <v>0</v>
      </c>
      <c r="P543" s="69">
        <f>G543*J543*T543/M543</f>
        <v>17123902.745661493</v>
      </c>
      <c r="Q543" s="10">
        <f>P543 / Y791*100</f>
        <v>10.178127948971245</v>
      </c>
      <c r="R543" s="81">
        <f>IF(Q543&lt;0,Q543,0)</f>
        <v>0</v>
      </c>
      <c r="S543" s="152">
        <f>IF(Q543&gt;0,Q543,0)</f>
        <v>10.178127948971245</v>
      </c>
      <c r="T543" s="33">
        <f>IF(EXACT(D543,UPPER(D543)),1,0.01)/V543</f>
        <v>1</v>
      </c>
      <c r="U543" s="43">
        <v>1</v>
      </c>
      <c r="V543" s="43">
        <v>1</v>
      </c>
      <c r="W543" s="143">
        <f>IF(AND(Q543&lt;0,O543&gt;0),O543,0)</f>
        <v>0</v>
      </c>
      <c r="X543" s="143">
        <f>IF(AND(Q543&gt;0,O543&gt;0),O543,0)</f>
        <v>0</v>
      </c>
      <c r="Y543" s="194"/>
      <c r="Z543" s="176">
        <v>1.1299999999999999</v>
      </c>
      <c r="AA543" s="174">
        <f>IF(OR(F543="#N/A N/A",Z543="#N/A N/A"),0,  F543 - Z543)</f>
        <v>0</v>
      </c>
      <c r="AB543" s="162">
        <f>IF(OR(Z543=0,Z543="#N/A N/A"),0,AA543 / Z543*100)</f>
        <v>0</v>
      </c>
      <c r="AC543" s="161">
        <v>13500000</v>
      </c>
      <c r="AD543" s="163">
        <f>IF(D543 = C791,1,_xll.BDP(K543,$AD$7)*L543)</f>
        <v>0.89166000000000001</v>
      </c>
      <c r="AE543" s="186">
        <f>AA543*AC543*T543/AD543 / AF791</f>
        <v>0</v>
      </c>
      <c r="AF543" s="197"/>
      <c r="AG543" s="188"/>
      <c r="AH543" s="170"/>
    </row>
    <row r="544" spans="2:34" s="43" customFormat="1" ht="12" customHeight="1" x14ac:dyDescent="0.2">
      <c r="B544" s="48">
        <v>17897</v>
      </c>
      <c r="C544" s="43" t="s">
        <v>1281</v>
      </c>
      <c r="D544" s="43" t="str">
        <f>_xll.BDP(C544,$D$7)</f>
        <v>EUR</v>
      </c>
      <c r="E544" s="43" t="s">
        <v>1406</v>
      </c>
      <c r="F544" s="66">
        <f>_xll.BDP(C544,$F$7)</f>
        <v>16.295000000000002</v>
      </c>
      <c r="G544" s="66">
        <f>_xll.BDP(C544,$G$7)</f>
        <v>16.335000000000001</v>
      </c>
      <c r="H544" s="67">
        <f>IF(OR(G544="#N/A N/A",F544="#N/A N/A"),0,  G544 - F544)</f>
        <v>3.9999999999999147E-2</v>
      </c>
      <c r="I544" s="75">
        <f>IF(OR(F544=0,F544="#N/A N/A"),0,H544 / F544*100)</f>
        <v>0.24547407180116076</v>
      </c>
      <c r="J544" s="25">
        <v>0</v>
      </c>
      <c r="K544" s="48" t="str">
        <f>CONCATENATE(C791,D544, " Curncy")</f>
        <v>EUREUR Curncy</v>
      </c>
      <c r="L544" s="48">
        <f>IF(D544 = C791,1,_xll.BDP(K544,$L$7))</f>
        <v>1</v>
      </c>
      <c r="M544" s="68">
        <f>IF(D544 = C791,1,_xll.BDP(K544,$M$7)*L544)</f>
        <v>1</v>
      </c>
      <c r="N544" s="69">
        <f>H544*J544*T544/M544</f>
        <v>0</v>
      </c>
      <c r="O544" s="78">
        <f>N544 / Y791</f>
        <v>0</v>
      </c>
      <c r="P544" s="69">
        <f>G544*J544*T544/M544</f>
        <v>0</v>
      </c>
      <c r="Q544" s="10">
        <f>P544 / Y791*100</f>
        <v>0</v>
      </c>
      <c r="R544" s="81">
        <f>IF(Q544&lt;0,Q544,0)</f>
        <v>0</v>
      </c>
      <c r="S544" s="152">
        <f>IF(Q544&gt;0,Q544,0)</f>
        <v>0</v>
      </c>
      <c r="T544" s="33">
        <f>IF(EXACT(D544,UPPER(D544)),1,0.01)/V544</f>
        <v>1</v>
      </c>
      <c r="U544" s="43">
        <v>0</v>
      </c>
      <c r="V544" s="43">
        <v>1</v>
      </c>
      <c r="W544" s="143">
        <f>IF(AND(Q544&lt;0,O544&gt;0),O544,0)</f>
        <v>0</v>
      </c>
      <c r="X544" s="143">
        <f>IF(AND(Q544&gt;0,O544&gt;0),O544,0)</f>
        <v>0</v>
      </c>
      <c r="Y544" s="194"/>
      <c r="Z544" s="176">
        <f>_xll.BDH(C544,$Z$7,$D$1,$D$1)</f>
        <v>15.85</v>
      </c>
      <c r="AA544" s="174">
        <f>IF(OR(F544="#N/A N/A",Z544="#N/A N/A"),0,  F544 - Z544)</f>
        <v>0.44500000000000206</v>
      </c>
      <c r="AB544" s="162">
        <f>IF(OR(Z544=0,Z544="#N/A N/A"),0,AA544 / Z544*100)</f>
        <v>2.8075709779179938</v>
      </c>
      <c r="AC544" s="161">
        <v>0</v>
      </c>
      <c r="AD544" s="163">
        <f>IF(D544 = C791,1,_xll.BDP(K544,$AD$7)*L544)</f>
        <v>1</v>
      </c>
      <c r="AE544" s="186">
        <f>AA544*AC544*T544/AD544 / AF791</f>
        <v>0</v>
      </c>
      <c r="AF544" s="197"/>
      <c r="AG544" s="188"/>
      <c r="AH544" s="170"/>
    </row>
    <row r="545" spans="2:34" s="43" customFormat="1" ht="12" customHeight="1" x14ac:dyDescent="0.2">
      <c r="B545" s="48">
        <v>2765</v>
      </c>
      <c r="C545" s="43" t="s">
        <v>906</v>
      </c>
      <c r="D545" s="43" t="str">
        <f>_xll.BDP(C545,$D$7)</f>
        <v>USD</v>
      </c>
      <c r="E545" s="43" t="s">
        <v>957</v>
      </c>
      <c r="F545" s="66">
        <f>_xll.BDP(C545,$F$7)</f>
        <v>1141</v>
      </c>
      <c r="G545" s="66">
        <f>_xll.BDP(C545,$G$7)</f>
        <v>1159</v>
      </c>
      <c r="H545" s="67">
        <f>IF(OR(G545="#N/A N/A",F545="#N/A N/A"),0,  G545 - F545)</f>
        <v>18</v>
      </c>
      <c r="I545" s="75">
        <f>IF(OR(F545=0,F545="#N/A N/A"),0,H545 / F545*100)</f>
        <v>1.5775635407537247</v>
      </c>
      <c r="J545" s="25">
        <v>0</v>
      </c>
      <c r="K545" s="48" t="str">
        <f>CONCATENATE(C791,D545, " Curncy")</f>
        <v>EURUSD Curncy</v>
      </c>
      <c r="L545" s="48">
        <f>IF(D545 = C791,1,_xll.BDP(K545,$L$7))</f>
        <v>1</v>
      </c>
      <c r="M545" s="68">
        <f>IF(D545 = C791,1,_xll.BDP(K545,$M$7)*L545)</f>
        <v>1.2309000000000001</v>
      </c>
      <c r="N545" s="69">
        <f>H545*J545*T545/M545</f>
        <v>0</v>
      </c>
      <c r="O545" s="78">
        <f>N545 / Y791</f>
        <v>0</v>
      </c>
      <c r="P545" s="69">
        <f>G545*J545*T545/M545</f>
        <v>0</v>
      </c>
      <c r="Q545" s="10">
        <f>P545 / Y791*100</f>
        <v>0</v>
      </c>
      <c r="R545" s="81">
        <f>IF(Q545&lt;0,Q545,0)</f>
        <v>0</v>
      </c>
      <c r="S545" s="152">
        <f>IF(Q545&gt;0,Q545,0)</f>
        <v>0</v>
      </c>
      <c r="T545" s="33">
        <f>IF(EXACT(D545,UPPER(D545)),1,0.01)/V545</f>
        <v>1</v>
      </c>
      <c r="U545" s="43">
        <v>0</v>
      </c>
      <c r="V545" s="43">
        <v>1</v>
      </c>
      <c r="W545" s="143">
        <f>IF(AND(Q545&lt;0,O545&gt;0),O545,0)</f>
        <v>0</v>
      </c>
      <c r="X545" s="143">
        <f>IF(AND(Q545&gt;0,O545&gt;0),O545,0)</f>
        <v>0</v>
      </c>
      <c r="Y545" s="194"/>
      <c r="Z545" s="176">
        <f>_xll.BDH(C545,$Z$7,$D$1,$D$1)</f>
        <v>1118</v>
      </c>
      <c r="AA545" s="174">
        <f>IF(OR(F545="#N/A N/A",Z545="#N/A N/A"),0,  F545 - Z545)</f>
        <v>23</v>
      </c>
      <c r="AB545" s="162">
        <f>IF(OR(Z545=0,Z545="#N/A N/A"),0,AA545 / Z545*100)</f>
        <v>2.0572450805008944</v>
      </c>
      <c r="AC545" s="161">
        <v>0</v>
      </c>
      <c r="AD545" s="163">
        <f>IF(D545 = C791,1,_xll.BDP(K545,$AD$7)*L545)</f>
        <v>1.2319</v>
      </c>
      <c r="AE545" s="186">
        <f>AA545*AC545*T545/AD545 / AF791</f>
        <v>0</v>
      </c>
      <c r="AF545" s="197"/>
      <c r="AG545" s="188"/>
      <c r="AH545" s="170"/>
    </row>
    <row r="546" spans="2:34" s="43" customFormat="1" ht="12" customHeight="1" x14ac:dyDescent="0.2">
      <c r="B546" s="48">
        <v>10220</v>
      </c>
      <c r="C546" s="43" t="s">
        <v>1284</v>
      </c>
      <c r="D546" s="43" t="str">
        <f>_xll.BDP(C546,$D$7)</f>
        <v>GBp</v>
      </c>
      <c r="E546" s="43" t="s">
        <v>1409</v>
      </c>
      <c r="F546" s="66">
        <f>_xll.BDP(C546,$F$7)</f>
        <v>1012</v>
      </c>
      <c r="G546" s="66">
        <f>_xll.BDP(C546,$G$7)</f>
        <v>1011</v>
      </c>
      <c r="H546" s="67">
        <f>IF(OR(G546="#N/A N/A",F546="#N/A N/A"),0,  G546 - F546)</f>
        <v>-1</v>
      </c>
      <c r="I546" s="75">
        <f>IF(OR(F546=0,F546="#N/A N/A"),0,H546 / F546*100)</f>
        <v>-9.8814229249011856E-2</v>
      </c>
      <c r="J546" s="25">
        <v>0</v>
      </c>
      <c r="K546" s="48" t="str">
        <f>CONCATENATE(C791,D546, " Curncy")</f>
        <v>EURGBp Curncy</v>
      </c>
      <c r="L546" s="48">
        <f>IF(D546 = C791,1,_xll.BDP(K546,$L$7))</f>
        <v>1</v>
      </c>
      <c r="M546" s="68">
        <f>IF(D546 = C791,1,_xll.BDP(K546,$M$7)*L546)</f>
        <v>0.89085999999999999</v>
      </c>
      <c r="N546" s="69">
        <f>H546*J546*T546/M546</f>
        <v>0</v>
      </c>
      <c r="O546" s="78">
        <f>N546 / Y791</f>
        <v>0</v>
      </c>
      <c r="P546" s="69">
        <f>G546*J546*T546/M546</f>
        <v>0</v>
      </c>
      <c r="Q546" s="10">
        <f>P546 / Y791*100</f>
        <v>0</v>
      </c>
      <c r="R546" s="81">
        <f>IF(Q546&lt;0,Q546,0)</f>
        <v>0</v>
      </c>
      <c r="S546" s="152">
        <f>IF(Q546&gt;0,Q546,0)</f>
        <v>0</v>
      </c>
      <c r="T546" s="33">
        <f>IF(EXACT(D546,UPPER(D546)),1,0.01)/V546</f>
        <v>0.01</v>
      </c>
      <c r="U546" s="43">
        <v>0</v>
      </c>
      <c r="V546" s="43">
        <v>1</v>
      </c>
      <c r="W546" s="143">
        <f>IF(AND(Q546&lt;0,O546&gt;0),O546,0)</f>
        <v>0</v>
      </c>
      <c r="X546" s="143">
        <f>IF(AND(Q546&gt;0,O546&gt;0),O546,0)</f>
        <v>0</v>
      </c>
      <c r="Y546" s="194"/>
      <c r="Z546" s="176">
        <f>_xll.BDH(C546,$Z$7,$D$1,$D$1)</f>
        <v>970</v>
      </c>
      <c r="AA546" s="174">
        <f>IF(OR(F546="#N/A N/A",Z546="#N/A N/A"),0,  F546 - Z546)</f>
        <v>42</v>
      </c>
      <c r="AB546" s="162">
        <f>IF(OR(Z546=0,Z546="#N/A N/A"),0,AA546 / Z546*100)</f>
        <v>4.3298969072164946</v>
      </c>
      <c r="AC546" s="161">
        <v>0</v>
      </c>
      <c r="AD546" s="163">
        <f>IF(D546 = C791,1,_xll.BDP(K546,$AD$7)*L546)</f>
        <v>0.89166000000000001</v>
      </c>
      <c r="AE546" s="186">
        <f>AA546*AC546*T546/AD546 / AF791</f>
        <v>0</v>
      </c>
      <c r="AF546" s="197"/>
      <c r="AG546" s="188"/>
      <c r="AH546" s="170"/>
    </row>
    <row r="547" spans="2:34" s="43" customFormat="1" ht="12" customHeight="1" x14ac:dyDescent="0.2">
      <c r="B547" s="48">
        <v>6450</v>
      </c>
      <c r="C547" s="43" t="s">
        <v>1285</v>
      </c>
      <c r="D547" s="43" t="str">
        <f>_xll.BDP(C547,$D$7)</f>
        <v>GBp</v>
      </c>
      <c r="E547" s="43" t="s">
        <v>1410</v>
      </c>
      <c r="F547" s="66">
        <f>_xll.BDP(C547,$F$7)</f>
        <v>3375</v>
      </c>
      <c r="G547" s="66">
        <f>_xll.BDP(C547,$G$7)</f>
        <v>3356</v>
      </c>
      <c r="H547" s="67">
        <f>IF(OR(G547="#N/A N/A",F547="#N/A N/A"),0,  G547 - F547)</f>
        <v>-19</v>
      </c>
      <c r="I547" s="75">
        <f>IF(OR(F547=0,F547="#N/A N/A"),0,H547 / F547*100)</f>
        <v>-0.56296296296296289</v>
      </c>
      <c r="J547" s="25">
        <v>0</v>
      </c>
      <c r="K547" s="48" t="str">
        <f>CONCATENATE(C791,D547, " Curncy")</f>
        <v>EURGBp Curncy</v>
      </c>
      <c r="L547" s="48">
        <f>IF(D547 = C791,1,_xll.BDP(K547,$L$7))</f>
        <v>1</v>
      </c>
      <c r="M547" s="68">
        <f>IF(D547 = C791,1,_xll.BDP(K547,$M$7)*L547)</f>
        <v>0.89085999999999999</v>
      </c>
      <c r="N547" s="69">
        <f>H547*J547*T547/M547</f>
        <v>0</v>
      </c>
      <c r="O547" s="78">
        <f>N547 / Y791</f>
        <v>0</v>
      </c>
      <c r="P547" s="69">
        <f>G547*J547*T547/M547</f>
        <v>0</v>
      </c>
      <c r="Q547" s="10">
        <f>P547 / Y791*100</f>
        <v>0</v>
      </c>
      <c r="R547" s="81">
        <f>IF(Q547&lt;0,Q547,0)</f>
        <v>0</v>
      </c>
      <c r="S547" s="152">
        <f>IF(Q547&gt;0,Q547,0)</f>
        <v>0</v>
      </c>
      <c r="T547" s="33">
        <f>IF(EXACT(D547,UPPER(D547)),1,0.01)/V547</f>
        <v>0.01</v>
      </c>
      <c r="U547" s="43">
        <v>0</v>
      </c>
      <c r="V547" s="43">
        <v>1</v>
      </c>
      <c r="W547" s="143">
        <f>IF(AND(Q547&lt;0,O547&gt;0),O547,0)</f>
        <v>0</v>
      </c>
      <c r="X547" s="143">
        <f>IF(AND(Q547&gt;0,O547&gt;0),O547,0)</f>
        <v>0</v>
      </c>
      <c r="Y547" s="194"/>
      <c r="Z547" s="176">
        <f>_xll.BDH(C547,$Z$7,$D$1,$D$1)</f>
        <v>3370</v>
      </c>
      <c r="AA547" s="174">
        <f>IF(OR(F547="#N/A N/A",Z547="#N/A N/A"),0,  F547 - Z547)</f>
        <v>5</v>
      </c>
      <c r="AB547" s="162">
        <f>IF(OR(Z547=0,Z547="#N/A N/A"),0,AA547 / Z547*100)</f>
        <v>0.14836795252225521</v>
      </c>
      <c r="AC547" s="161">
        <v>0</v>
      </c>
      <c r="AD547" s="163">
        <f>IF(D547 = C791,1,_xll.BDP(K547,$AD$7)*L547)</f>
        <v>0.89166000000000001</v>
      </c>
      <c r="AE547" s="186">
        <f>AA547*AC547*T547/AD547 / AF791</f>
        <v>0</v>
      </c>
      <c r="AF547" s="197"/>
      <c r="AG547" s="188"/>
      <c r="AH547" s="170"/>
    </row>
    <row r="548" spans="2:34" s="43" customFormat="1" x14ac:dyDescent="0.2">
      <c r="B548" s="48">
        <v>18686</v>
      </c>
      <c r="D548" s="43" t="s">
        <v>87</v>
      </c>
      <c r="E548" s="43" t="s">
        <v>90</v>
      </c>
      <c r="F548" s="66">
        <v>1E-4</v>
      </c>
      <c r="G548" s="66">
        <v>1E-4</v>
      </c>
      <c r="H548" s="67">
        <f>IF(OR(G548="#N/A N/A",F548="#N/A N/A"),0,  G548 - F548)</f>
        <v>0</v>
      </c>
      <c r="I548" s="75">
        <f>IF(OR(F548=0,F548="#N/A N/A"),0,H548 / F548*100)</f>
        <v>0</v>
      </c>
      <c r="J548" s="25">
        <v>381968</v>
      </c>
      <c r="K548" s="48" t="str">
        <f>CONCATENATE(C791,D548, " Curncy")</f>
        <v>EURGBP Curncy</v>
      </c>
      <c r="L548" s="48">
        <f>IF(D548 = C791,1,_xll.BDP(K548,$L$7))</f>
        <v>1</v>
      </c>
      <c r="M548" s="68">
        <f>IF(D548 = C791,1,_xll.BDP(K548,$M$7)*L548)</f>
        <v>0.89085999999999999</v>
      </c>
      <c r="N548" s="69">
        <f>H548*J548*T548/M548</f>
        <v>0</v>
      </c>
      <c r="O548" s="78">
        <f>N548 / Y791</f>
        <v>0</v>
      </c>
      <c r="P548" s="69">
        <f>G548*J548*T548/M548</f>
        <v>42.876321756504957</v>
      </c>
      <c r="Q548" s="10">
        <f>P548 / Y791*100</f>
        <v>2.5484884801131758E-5</v>
      </c>
      <c r="R548" s="81">
        <f>IF(Q548&lt;0,Q548,0)</f>
        <v>0</v>
      </c>
      <c r="S548" s="152">
        <f>IF(Q548&gt;0,Q548,0)</f>
        <v>2.5484884801131758E-5</v>
      </c>
      <c r="T548" s="33">
        <f>IF(EXACT(D548,UPPER(D548)),1,0.01)/V548</f>
        <v>1</v>
      </c>
      <c r="U548" s="43">
        <v>1</v>
      </c>
      <c r="V548" s="43">
        <v>1</v>
      </c>
      <c r="W548" s="143">
        <f>IF(AND(Q548&lt;0,O548&gt;0),O548,0)</f>
        <v>0</v>
      </c>
      <c r="X548" s="143">
        <f>IF(AND(Q548&gt;0,O548&gt;0),O548,0)</f>
        <v>0</v>
      </c>
      <c r="Y548" s="194"/>
      <c r="Z548" s="176">
        <v>1E-4</v>
      </c>
      <c r="AA548" s="174">
        <f>IF(OR(F548="#N/A N/A",Z548="#N/A N/A"),0,  F548 - Z548)</f>
        <v>0</v>
      </c>
      <c r="AB548" s="162">
        <f>IF(OR(Z548=0,Z548="#N/A N/A"),0,AA548 / Z548*100)</f>
        <v>0</v>
      </c>
      <c r="AC548" s="161">
        <v>381968</v>
      </c>
      <c r="AD548" s="163">
        <f>IF(D548 = C791,1,_xll.BDP(K548,$AD$7)*L548)</f>
        <v>0.89166000000000001</v>
      </c>
      <c r="AE548" s="186">
        <f>AA548*AC548*T548/AD548 / AF791</f>
        <v>0</v>
      </c>
      <c r="AF548" s="197"/>
      <c r="AG548" s="188"/>
      <c r="AH548" s="170"/>
    </row>
    <row r="549" spans="2:34" s="43" customFormat="1" x14ac:dyDescent="0.2">
      <c r="B549" s="48">
        <v>18687</v>
      </c>
      <c r="D549" s="43" t="s">
        <v>87</v>
      </c>
      <c r="E549" s="43" t="s">
        <v>89</v>
      </c>
      <c r="F549" s="66">
        <v>0.33</v>
      </c>
      <c r="G549" s="66">
        <v>0.33</v>
      </c>
      <c r="H549" s="67">
        <f>IF(OR(G549="#N/A N/A",F549="#N/A N/A"),0,  G549 - F549)</f>
        <v>0</v>
      </c>
      <c r="I549" s="75">
        <f>IF(OR(F549=0,F549="#N/A N/A"),0,H549 / F549*100)</f>
        <v>0</v>
      </c>
      <c r="J549" s="25">
        <v>898948</v>
      </c>
      <c r="K549" s="48" t="str">
        <f>CONCATENATE(C791,D549, " Curncy")</f>
        <v>EURGBP Curncy</v>
      </c>
      <c r="L549" s="48">
        <f>IF(D549 = C791,1,_xll.BDP(K549,$L$7))</f>
        <v>1</v>
      </c>
      <c r="M549" s="68">
        <f>IF(D549 = C791,1,_xll.BDP(K549,$M$7)*L549)</f>
        <v>0.89085999999999999</v>
      </c>
      <c r="N549" s="69">
        <f>H549*J549*T549/M549</f>
        <v>0</v>
      </c>
      <c r="O549" s="78">
        <f>N549 / Y791</f>
        <v>0</v>
      </c>
      <c r="P549" s="69">
        <f>G549*J549*T549/M549</f>
        <v>332996.02631165396</v>
      </c>
      <c r="Q549" s="10">
        <f>P549 / Y791*100</f>
        <v>0.19792661828552577</v>
      </c>
      <c r="R549" s="81">
        <f>IF(Q549&lt;0,Q549,0)</f>
        <v>0</v>
      </c>
      <c r="S549" s="152">
        <f>IF(Q549&gt;0,Q549,0)</f>
        <v>0.19792661828552577</v>
      </c>
      <c r="T549" s="33">
        <f>IF(EXACT(D549,UPPER(D549)),1,0.01)/V549</f>
        <v>1</v>
      </c>
      <c r="U549" s="43">
        <v>1</v>
      </c>
      <c r="V549" s="43">
        <v>1</v>
      </c>
      <c r="W549" s="143">
        <f>IF(AND(Q549&lt;0,O549&gt;0),O549,0)</f>
        <v>0</v>
      </c>
      <c r="X549" s="143">
        <f>IF(AND(Q549&gt;0,O549&gt;0),O549,0)</f>
        <v>0</v>
      </c>
      <c r="Y549" s="194"/>
      <c r="Z549" s="176">
        <v>0.33</v>
      </c>
      <c r="AA549" s="174">
        <f>IF(OR(F549="#N/A N/A",Z549="#N/A N/A"),0,  F549 - Z549)</f>
        <v>0</v>
      </c>
      <c r="AB549" s="162">
        <f>IF(OR(Z549=0,Z549="#N/A N/A"),0,AA549 / Z549*100)</f>
        <v>0</v>
      </c>
      <c r="AC549" s="161">
        <v>898948</v>
      </c>
      <c r="AD549" s="163">
        <f>IF(D549 = C791,1,_xll.BDP(K549,$AD$7)*L549)</f>
        <v>0.89166000000000001</v>
      </c>
      <c r="AE549" s="186">
        <f>AA549*AC549*T549/AD549 / AF791</f>
        <v>0</v>
      </c>
      <c r="AF549" s="197"/>
      <c r="AG549" s="188"/>
      <c r="AH549" s="170"/>
    </row>
    <row r="550" spans="2:34" s="43" customFormat="1" x14ac:dyDescent="0.2">
      <c r="B550" s="48">
        <v>18698</v>
      </c>
      <c r="D550" s="43" t="s">
        <v>87</v>
      </c>
      <c r="E550" s="43" t="s">
        <v>88</v>
      </c>
      <c r="F550" s="66">
        <v>9.9999999999999995E-7</v>
      </c>
      <c r="G550" s="66">
        <v>9.9999999999999995E-7</v>
      </c>
      <c r="H550" s="67">
        <f>IF(OR(G550="#N/A N/A",F550="#N/A N/A"),0,  G550 - F550)</f>
        <v>0</v>
      </c>
      <c r="I550" s="75">
        <f>IF(OR(F550=0,F550="#N/A N/A"),0,H550 / F550*100)</f>
        <v>0</v>
      </c>
      <c r="J550" s="25">
        <v>595000</v>
      </c>
      <c r="K550" s="48" t="str">
        <f>CONCATENATE(C791,D550, " Curncy")</f>
        <v>EURGBP Curncy</v>
      </c>
      <c r="L550" s="48">
        <f>IF(D550 = C791,1,_xll.BDP(K550,$L$7))</f>
        <v>1</v>
      </c>
      <c r="M550" s="68">
        <f>IF(D550 = C791,1,_xll.BDP(K550,$M$7)*L550)</f>
        <v>0.89085999999999999</v>
      </c>
      <c r="N550" s="69">
        <f>H550*J550*T550/M550</f>
        <v>0</v>
      </c>
      <c r="O550" s="78">
        <f>N550 / Y791</f>
        <v>0</v>
      </c>
      <c r="P550" s="69">
        <f>G550*J550*T550/M550</f>
        <v>0.66789394517657097</v>
      </c>
      <c r="Q550" s="10">
        <f>P550 / Y791*100</f>
        <v>3.9698368598085163E-7</v>
      </c>
      <c r="R550" s="81">
        <f>IF(Q550&lt;0,Q550,0)</f>
        <v>0</v>
      </c>
      <c r="S550" s="152">
        <f>IF(Q550&gt;0,Q550,0)</f>
        <v>3.9698368598085163E-7</v>
      </c>
      <c r="T550" s="33">
        <f>IF(EXACT(D550,UPPER(D550)),1,0.01)/V550</f>
        <v>1</v>
      </c>
      <c r="U550" s="43">
        <v>1</v>
      </c>
      <c r="V550" s="43">
        <v>1</v>
      </c>
      <c r="W550" s="143">
        <f>IF(AND(Q550&lt;0,O550&gt;0),O550,0)</f>
        <v>0</v>
      </c>
      <c r="X550" s="143">
        <f>IF(AND(Q550&gt;0,O550&gt;0),O550,0)</f>
        <v>0</v>
      </c>
      <c r="Y550" s="194"/>
      <c r="Z550" s="176">
        <v>9.9999999999999995E-7</v>
      </c>
      <c r="AA550" s="174">
        <f>IF(OR(F550="#N/A N/A",Z550="#N/A N/A"),0,  F550 - Z550)</f>
        <v>0</v>
      </c>
      <c r="AB550" s="162">
        <f>IF(OR(Z550=0,Z550="#N/A N/A"),0,AA550 / Z550*100)</f>
        <v>0</v>
      </c>
      <c r="AC550" s="161">
        <v>595000</v>
      </c>
      <c r="AD550" s="163">
        <f>IF(D550 = C791,1,_xll.BDP(K550,$AD$7)*L550)</f>
        <v>0.89166000000000001</v>
      </c>
      <c r="AE550" s="186">
        <f>AA550*AC550*T550/AD550 / AF791</f>
        <v>0</v>
      </c>
      <c r="AF550" s="197"/>
      <c r="AG550" s="188"/>
      <c r="AH550" s="170"/>
    </row>
    <row r="551" spans="2:34" s="43" customFormat="1" ht="12" customHeight="1" x14ac:dyDescent="0.2">
      <c r="B551" s="48">
        <v>10257</v>
      </c>
      <c r="C551" s="43" t="s">
        <v>1286</v>
      </c>
      <c r="D551" s="43" t="str">
        <f>_xll.BDP(C551,$D$7)</f>
        <v>GBp</v>
      </c>
      <c r="E551" s="43" t="s">
        <v>1411</v>
      </c>
      <c r="F551" s="66">
        <f>_xll.BDP(C551,$F$7)</f>
        <v>97</v>
      </c>
      <c r="G551" s="66">
        <f>_xll.BDP(C551,$G$7)</f>
        <v>95.5</v>
      </c>
      <c r="H551" s="67">
        <f>IF(OR(G551="#N/A N/A",F551="#N/A N/A"),0,  G551 - F551)</f>
        <v>-1.5</v>
      </c>
      <c r="I551" s="75">
        <f>IF(OR(F551=0,F551="#N/A N/A"),0,H551 / F551*100)</f>
        <v>-1.5463917525773196</v>
      </c>
      <c r="J551" s="25">
        <v>0</v>
      </c>
      <c r="K551" s="48" t="str">
        <f>CONCATENATE(C791,D551, " Curncy")</f>
        <v>EURGBp Curncy</v>
      </c>
      <c r="L551" s="48">
        <f>IF(D551 = C791,1,_xll.BDP(K551,$L$7))</f>
        <v>1</v>
      </c>
      <c r="M551" s="68">
        <f>IF(D551 = C791,1,_xll.BDP(K551,$M$7)*L551)</f>
        <v>0.89085999999999999</v>
      </c>
      <c r="N551" s="69">
        <f>H551*J551*T551/M551</f>
        <v>0</v>
      </c>
      <c r="O551" s="78">
        <f>N551 / Y791</f>
        <v>0</v>
      </c>
      <c r="P551" s="69">
        <f>G551*J551*T551/M551</f>
        <v>0</v>
      </c>
      <c r="Q551" s="10">
        <f>P551 / Y791*100</f>
        <v>0</v>
      </c>
      <c r="R551" s="81">
        <f>IF(Q551&lt;0,Q551,0)</f>
        <v>0</v>
      </c>
      <c r="S551" s="152">
        <f>IF(Q551&gt;0,Q551,0)</f>
        <v>0</v>
      </c>
      <c r="T551" s="33">
        <f>IF(EXACT(D551,UPPER(D551)),1,0.01)/V551</f>
        <v>0.01</v>
      </c>
      <c r="U551" s="43">
        <v>0</v>
      </c>
      <c r="V551" s="43">
        <v>1</v>
      </c>
      <c r="W551" s="143">
        <f>IF(AND(Q551&lt;0,O551&gt;0),O551,0)</f>
        <v>0</v>
      </c>
      <c r="X551" s="143">
        <f>IF(AND(Q551&gt;0,O551&gt;0),O551,0)</f>
        <v>0</v>
      </c>
      <c r="Y551" s="194"/>
      <c r="Z551" s="176">
        <f>_xll.BDH(C551,$Z$7,$D$1,$D$1)</f>
        <v>91.55</v>
      </c>
      <c r="AA551" s="174">
        <f>IF(OR(F551="#N/A N/A",Z551="#N/A N/A"),0,  F551 - Z551)</f>
        <v>5.4500000000000028</v>
      </c>
      <c r="AB551" s="162">
        <f>IF(OR(Z551=0,Z551="#N/A N/A"),0,AA551 / Z551*100)</f>
        <v>5.9530311305297685</v>
      </c>
      <c r="AC551" s="161">
        <v>0</v>
      </c>
      <c r="AD551" s="163">
        <f>IF(D551 = C791,1,_xll.BDP(K551,$AD$7)*L551)</f>
        <v>0.89166000000000001</v>
      </c>
      <c r="AE551" s="186">
        <f>AA551*AC551*T551/AD551 / AF791</f>
        <v>0</v>
      </c>
      <c r="AF551" s="197"/>
      <c r="AG551" s="188"/>
      <c r="AH551" s="170"/>
    </row>
    <row r="552" spans="2:34" s="43" customFormat="1" ht="12" customHeight="1" x14ac:dyDescent="0.2">
      <c r="B552" s="48">
        <v>7264</v>
      </c>
      <c r="C552" s="43" t="s">
        <v>1287</v>
      </c>
      <c r="D552" s="43" t="str">
        <f>_xll.BDP(C552,$D$7)</f>
        <v>GBp</v>
      </c>
      <c r="E552" s="43" t="s">
        <v>1412</v>
      </c>
      <c r="F552" s="66">
        <f>_xll.BDP(C552,$F$7)</f>
        <v>3228.5</v>
      </c>
      <c r="G552" s="66">
        <f>_xll.BDP(C552,$G$7)</f>
        <v>3260</v>
      </c>
      <c r="H552" s="67">
        <f>IF(OR(G552="#N/A N/A",F552="#N/A N/A"),0,  G552 - F552)</f>
        <v>31.5</v>
      </c>
      <c r="I552" s="75">
        <f>IF(OR(F552=0,F552="#N/A N/A"),0,H552 / F552*100)</f>
        <v>0.97568530277218524</v>
      </c>
      <c r="J552" s="25">
        <v>0</v>
      </c>
      <c r="K552" s="48" t="str">
        <f>CONCATENATE(C791,D552, " Curncy")</f>
        <v>EURGBp Curncy</v>
      </c>
      <c r="L552" s="48">
        <f>IF(D552 = C791,1,_xll.BDP(K552,$L$7))</f>
        <v>1</v>
      </c>
      <c r="M552" s="68">
        <f>IF(D552 = C791,1,_xll.BDP(K552,$M$7)*L552)</f>
        <v>0.89085999999999999</v>
      </c>
      <c r="N552" s="69">
        <f>H552*J552*T552/M552</f>
        <v>0</v>
      </c>
      <c r="O552" s="78">
        <f>N552 / Y791</f>
        <v>0</v>
      </c>
      <c r="P552" s="69">
        <f>G552*J552*T552/M552</f>
        <v>0</v>
      </c>
      <c r="Q552" s="10">
        <f>P552 / Y791*100</f>
        <v>0</v>
      </c>
      <c r="R552" s="81">
        <f>IF(Q552&lt;0,Q552,0)</f>
        <v>0</v>
      </c>
      <c r="S552" s="152">
        <f>IF(Q552&gt;0,Q552,0)</f>
        <v>0</v>
      </c>
      <c r="T552" s="33">
        <f>IF(EXACT(D552,UPPER(D552)),1,0.01)/V552</f>
        <v>0.01</v>
      </c>
      <c r="U552" s="43">
        <v>0</v>
      </c>
      <c r="V552" s="43">
        <v>1</v>
      </c>
      <c r="W552" s="143">
        <f>IF(AND(Q552&lt;0,O552&gt;0),O552,0)</f>
        <v>0</v>
      </c>
      <c r="X552" s="143">
        <f>IF(AND(Q552&gt;0,O552&gt;0),O552,0)</f>
        <v>0</v>
      </c>
      <c r="Y552" s="194"/>
      <c r="Z552" s="176">
        <f>_xll.BDH(C552,$Z$7,$D$1,$D$1)</f>
        <v>3234.5</v>
      </c>
      <c r="AA552" s="174">
        <f>IF(OR(F552="#N/A N/A",Z552="#N/A N/A"),0,  F552 - Z552)</f>
        <v>-6</v>
      </c>
      <c r="AB552" s="162">
        <f>IF(OR(Z552=0,Z552="#N/A N/A"),0,AA552 / Z552*100)</f>
        <v>-0.18550007729169887</v>
      </c>
      <c r="AC552" s="161">
        <v>0</v>
      </c>
      <c r="AD552" s="163">
        <f>IF(D552 = C791,1,_xll.BDP(K552,$AD$7)*L552)</f>
        <v>0.89166000000000001</v>
      </c>
      <c r="AE552" s="186">
        <f>AA552*AC552*T552/AD552 / AF791</f>
        <v>0</v>
      </c>
      <c r="AF552" s="197"/>
      <c r="AG552" s="188"/>
      <c r="AH552" s="170"/>
    </row>
    <row r="553" spans="2:34" x14ac:dyDescent="0.2">
      <c r="B553" s="48">
        <v>679</v>
      </c>
      <c r="C553" s="140" t="s">
        <v>0</v>
      </c>
      <c r="D553" s="1" t="str">
        <f>_xll.BDP(C553,$D$7)</f>
        <v>GBp</v>
      </c>
      <c r="E553" s="1" t="s">
        <v>402</v>
      </c>
      <c r="F553" s="2">
        <f>_xll.BDP(C553,$F$7)</f>
        <v>1344</v>
      </c>
      <c r="G553" s="2">
        <f>_xll.BDP(C553,$G$7)</f>
        <v>1336</v>
      </c>
      <c r="H553" s="33">
        <f>IF(OR(G553="#N/A N/A",F553="#N/A N/A"),0,  G553 - F553)</f>
        <v>-8</v>
      </c>
      <c r="I553" s="22">
        <f>IF(OR(F553=0,F553="#N/A N/A"),0,H553 / F553*100)</f>
        <v>-0.59523809523809523</v>
      </c>
      <c r="J553" s="25">
        <v>1807000</v>
      </c>
      <c r="K553" s="48" t="str">
        <f>CONCATENATE(C791,D553, " Curncy")</f>
        <v>EURGBp Curncy</v>
      </c>
      <c r="L553" s="1">
        <f>IF(D553 = C791,1,_xll.BDP(K553,$L$7))</f>
        <v>1</v>
      </c>
      <c r="M553" s="4">
        <f>IF(D553 = C791,1,_xll.BDP(K553,$M$7)*L553)</f>
        <v>0.89085999999999999</v>
      </c>
      <c r="N553" s="7">
        <f>H553*J553*T553/M553</f>
        <v>-162270.16590710101</v>
      </c>
      <c r="O553" s="8">
        <f>N553 / Y791</f>
        <v>-9.6450355706541031E-4</v>
      </c>
      <c r="P553" s="7">
        <f>G553*J553*T553/M553</f>
        <v>27099117.706485868</v>
      </c>
      <c r="Q553" s="10">
        <f>P553 / Y791*100</f>
        <v>16.10720940299235</v>
      </c>
      <c r="R553" s="10">
        <f>IF(Q553&lt;0,Q553,0)</f>
        <v>0</v>
      </c>
      <c r="S553" s="150">
        <f>IF(Q553&gt;0,Q553,0)</f>
        <v>16.10720940299235</v>
      </c>
      <c r="T553" s="33">
        <f>IF(EXACT(D553,UPPER(D553)),1,0.01)/V553</f>
        <v>0.01</v>
      </c>
      <c r="U553" s="43">
        <v>0</v>
      </c>
      <c r="V553" s="43">
        <v>1</v>
      </c>
      <c r="W553" s="143">
        <f>IF(AND(Q553&lt;0,O553&gt;0),O553,0)</f>
        <v>0</v>
      </c>
      <c r="X553" s="143">
        <f>IF(AND(Q553&gt;0,O553&gt;0),O553,0)</f>
        <v>0</v>
      </c>
      <c r="Y553" s="194"/>
      <c r="Z553" s="177">
        <f>_xll.BDH(C553,$Z$7,$D$1,$D$1)</f>
        <v>1342.5</v>
      </c>
      <c r="AA553" s="174">
        <f>IF(OR(F553="#N/A N/A",Z553="#N/A N/A"),0,  F553 - Z553)</f>
        <v>1.5</v>
      </c>
      <c r="AB553" s="166">
        <f>IF(OR(Z553=0,Z553="#N/A N/A"),0,AA553 / Z553*100)</f>
        <v>0.11173184357541899</v>
      </c>
      <c r="AC553" s="161">
        <v>1807000</v>
      </c>
      <c r="AD553" s="163">
        <f>IF(D553 = C791,1,_xll.BDP(K553,$AD$7)*L553)</f>
        <v>0.89166000000000001</v>
      </c>
      <c r="AE553" s="186">
        <f>AA553*AC553*T553/AD553 / AF791</f>
        <v>1.7865822422710159E-4</v>
      </c>
      <c r="AF553" s="197"/>
      <c r="AH553" s="170"/>
    </row>
    <row r="554" spans="2:34" s="43" customFormat="1" ht="12" customHeight="1" x14ac:dyDescent="0.2">
      <c r="B554" s="48">
        <v>3488</v>
      </c>
      <c r="C554" s="140" t="s">
        <v>1288</v>
      </c>
      <c r="D554" s="43" t="str">
        <f>_xll.BDP(C554,$D$7)</f>
        <v>GBp</v>
      </c>
      <c r="E554" s="43" t="s">
        <v>1413</v>
      </c>
      <c r="F554" s="2">
        <f>_xll.BDP(C554,$F$7)</f>
        <v>693</v>
      </c>
      <c r="G554" s="2">
        <f>_xll.BDP(C554,$G$7)</f>
        <v>695</v>
      </c>
      <c r="H554" s="33">
        <f>IF(OR(G554="#N/A N/A",F554="#N/A N/A"),0,  G554 - F554)</f>
        <v>2</v>
      </c>
      <c r="I554" s="22">
        <f>IF(OR(F554=0,F554="#N/A N/A"),0,H554 / F554*100)</f>
        <v>0.28860028860028858</v>
      </c>
      <c r="J554" s="25">
        <v>0</v>
      </c>
      <c r="K554" s="48" t="str">
        <f>CONCATENATE(C791,D554, " Curncy")</f>
        <v>EURGBp Curncy</v>
      </c>
      <c r="L554" s="43">
        <f>IF(D554 = C791,1,_xll.BDP(K554,$L$7))</f>
        <v>1</v>
      </c>
      <c r="M554" s="4">
        <f>IF(D554 = C791,1,_xll.BDP(K554,$M$7)*L554)</f>
        <v>0.89085999999999999</v>
      </c>
      <c r="N554" s="7">
        <f>H554*J554*T554/M554</f>
        <v>0</v>
      </c>
      <c r="O554" s="8">
        <f>N554 / Y791</f>
        <v>0</v>
      </c>
      <c r="P554" s="7">
        <f>G554*J554*T554/M554</f>
        <v>0</v>
      </c>
      <c r="Q554" s="10">
        <f>P554 / Y791*100</f>
        <v>0</v>
      </c>
      <c r="R554" s="10">
        <f>IF(Q554&lt;0,Q554,0)</f>
        <v>0</v>
      </c>
      <c r="S554" s="150">
        <f>IF(Q554&gt;0,Q554,0)</f>
        <v>0</v>
      </c>
      <c r="T554" s="33">
        <f>IF(EXACT(D554,UPPER(D554)),1,0.01)/V554</f>
        <v>0.01</v>
      </c>
      <c r="U554" s="43">
        <v>0</v>
      </c>
      <c r="V554" s="43">
        <v>1</v>
      </c>
      <c r="W554" s="143">
        <f>IF(AND(Q554&lt;0,O554&gt;0),O554,0)</f>
        <v>0</v>
      </c>
      <c r="X554" s="143">
        <f>IF(AND(Q554&gt;0,O554&gt;0),O554,0)</f>
        <v>0</v>
      </c>
      <c r="Y554" s="194"/>
      <c r="Z554" s="177">
        <f>_xll.BDH(C554,$Z$7,$D$1,$D$1)</f>
        <v>694</v>
      </c>
      <c r="AA554" s="174">
        <f>IF(OR(F554="#N/A N/A",Z554="#N/A N/A"),0,  F554 - Z554)</f>
        <v>-1</v>
      </c>
      <c r="AB554" s="166">
        <f>IF(OR(Z554=0,Z554="#N/A N/A"),0,AA554 / Z554*100)</f>
        <v>-0.14409221902017291</v>
      </c>
      <c r="AC554" s="161">
        <v>0</v>
      </c>
      <c r="AD554" s="163">
        <f>IF(D554 = C791,1,_xll.BDP(K554,$AD$7)*L554)</f>
        <v>0.89166000000000001</v>
      </c>
      <c r="AE554" s="186">
        <f>AA554*AC554*T554/AD554 / AF791</f>
        <v>0</v>
      </c>
      <c r="AF554" s="197"/>
      <c r="AG554" s="188"/>
      <c r="AH554" s="170"/>
    </row>
    <row r="555" spans="2:34" s="43" customFormat="1" ht="12" customHeight="1" x14ac:dyDescent="0.2">
      <c r="B555" s="48">
        <v>6379</v>
      </c>
      <c r="C555" s="140" t="s">
        <v>1289</v>
      </c>
      <c r="D555" s="43" t="str">
        <f>_xll.BDP(C555,$D$7)</f>
        <v>GBp</v>
      </c>
      <c r="E555" s="43" t="s">
        <v>1414</v>
      </c>
      <c r="F555" s="2">
        <f>_xll.BDP(C555,$F$7)</f>
        <v>1325</v>
      </c>
      <c r="G555" s="2">
        <f>_xll.BDP(C555,$G$7)</f>
        <v>1330.5</v>
      </c>
      <c r="H555" s="33">
        <f>IF(OR(G555="#N/A N/A",F555="#N/A N/A"),0,  G555 - F555)</f>
        <v>5.5</v>
      </c>
      <c r="I555" s="22">
        <f>IF(OR(F555=0,F555="#N/A N/A"),0,H555 / F555*100)</f>
        <v>0.41509433962264153</v>
      </c>
      <c r="J555" s="25">
        <v>0</v>
      </c>
      <c r="K555" s="48" t="str">
        <f>CONCATENATE(C791,D555, " Curncy")</f>
        <v>EURGBp Curncy</v>
      </c>
      <c r="L555" s="43">
        <f>IF(D555 = C791,1,_xll.BDP(K555,$L$7))</f>
        <v>1</v>
      </c>
      <c r="M555" s="4">
        <f>IF(D555 = C791,1,_xll.BDP(K555,$M$7)*L555)</f>
        <v>0.89085999999999999</v>
      </c>
      <c r="N555" s="7">
        <f>H555*J555*T555/M555</f>
        <v>0</v>
      </c>
      <c r="O555" s="8">
        <f>N555 / Y791</f>
        <v>0</v>
      </c>
      <c r="P555" s="7">
        <f>G555*J555*T555/M555</f>
        <v>0</v>
      </c>
      <c r="Q555" s="10">
        <f>P555 / Y791*100</f>
        <v>0</v>
      </c>
      <c r="R555" s="10">
        <f>IF(Q555&lt;0,Q555,0)</f>
        <v>0</v>
      </c>
      <c r="S555" s="150">
        <f>IF(Q555&gt;0,Q555,0)</f>
        <v>0</v>
      </c>
      <c r="T555" s="33">
        <f>IF(EXACT(D555,UPPER(D555)),1,0.01)/V555</f>
        <v>0.01</v>
      </c>
      <c r="U555" s="43">
        <v>0</v>
      </c>
      <c r="V555" s="43">
        <v>1</v>
      </c>
      <c r="W555" s="143">
        <f>IF(AND(Q555&lt;0,O555&gt;0),O555,0)</f>
        <v>0</v>
      </c>
      <c r="X555" s="143">
        <f>IF(AND(Q555&gt;0,O555&gt;0),O555,0)</f>
        <v>0</v>
      </c>
      <c r="Y555" s="194"/>
      <c r="Z555" s="177">
        <f>_xll.BDH(C555,$Z$7,$D$1,$D$1)</f>
        <v>1291</v>
      </c>
      <c r="AA555" s="174">
        <f>IF(OR(F555="#N/A N/A",Z555="#N/A N/A"),0,  F555 - Z555)</f>
        <v>34</v>
      </c>
      <c r="AB555" s="166">
        <f>IF(OR(Z555=0,Z555="#N/A N/A"),0,AA555 / Z555*100)</f>
        <v>2.6336173508907823</v>
      </c>
      <c r="AC555" s="161">
        <v>0</v>
      </c>
      <c r="AD555" s="163">
        <f>IF(D555 = C791,1,_xll.BDP(K555,$AD$7)*L555)</f>
        <v>0.89166000000000001</v>
      </c>
      <c r="AE555" s="186">
        <f>AA555*AC555*T555/AD555 / AF791</f>
        <v>0</v>
      </c>
      <c r="AF555" s="197"/>
      <c r="AG555" s="188"/>
      <c r="AH555" s="170"/>
    </row>
    <row r="556" spans="2:34" s="43" customFormat="1" ht="12" customHeight="1" x14ac:dyDescent="0.2">
      <c r="B556" s="48">
        <v>8131</v>
      </c>
      <c r="C556" s="140" t="s">
        <v>1290</v>
      </c>
      <c r="D556" s="43" t="str">
        <f>_xll.BDP(C556,$D$7)</f>
        <v>GBp</v>
      </c>
      <c r="E556" s="43" t="s">
        <v>1415</v>
      </c>
      <c r="F556" s="2">
        <f>_xll.BDP(C556,$F$7)</f>
        <v>1586.5</v>
      </c>
      <c r="G556" s="2">
        <f>_xll.BDP(C556,$G$7)</f>
        <v>1601.5</v>
      </c>
      <c r="H556" s="33">
        <f>IF(OR(G556="#N/A N/A",F556="#N/A N/A"),0,  G556 - F556)</f>
        <v>15</v>
      </c>
      <c r="I556" s="22">
        <f>IF(OR(F556=0,F556="#N/A N/A"),0,H556 / F556*100)</f>
        <v>0.94547746612039085</v>
      </c>
      <c r="J556" s="25">
        <v>0</v>
      </c>
      <c r="K556" s="48" t="str">
        <f>CONCATENATE(C791,D556, " Curncy")</f>
        <v>EURGBp Curncy</v>
      </c>
      <c r="L556" s="43">
        <f>IF(D556 = C791,1,_xll.BDP(K556,$L$7))</f>
        <v>1</v>
      </c>
      <c r="M556" s="4">
        <f>IF(D556 = C791,1,_xll.BDP(K556,$M$7)*L556)</f>
        <v>0.89085999999999999</v>
      </c>
      <c r="N556" s="7">
        <f>H556*J556*T556/M556</f>
        <v>0</v>
      </c>
      <c r="O556" s="8">
        <f>N556 / Y791</f>
        <v>0</v>
      </c>
      <c r="P556" s="7">
        <f>G556*J556*T556/M556</f>
        <v>0</v>
      </c>
      <c r="Q556" s="10">
        <f>P556 / Y791*100</f>
        <v>0</v>
      </c>
      <c r="R556" s="10">
        <f>IF(Q556&lt;0,Q556,0)</f>
        <v>0</v>
      </c>
      <c r="S556" s="150">
        <f>IF(Q556&gt;0,Q556,0)</f>
        <v>0</v>
      </c>
      <c r="T556" s="33">
        <f>IF(EXACT(D556,UPPER(D556)),1,0.01)/V556</f>
        <v>0.01</v>
      </c>
      <c r="U556" s="43">
        <v>0</v>
      </c>
      <c r="V556" s="43">
        <v>1</v>
      </c>
      <c r="W556" s="143">
        <f>IF(AND(Q556&lt;0,O556&gt;0),O556,0)</f>
        <v>0</v>
      </c>
      <c r="X556" s="143">
        <f>IF(AND(Q556&gt;0,O556&gt;0),O556,0)</f>
        <v>0</v>
      </c>
      <c r="Y556" s="194"/>
      <c r="Z556" s="177">
        <f>_xll.BDH(C556,$Z$7,$D$1,$D$1)</f>
        <v>1579.5</v>
      </c>
      <c r="AA556" s="174">
        <f>IF(OR(F556="#N/A N/A",Z556="#N/A N/A"),0,  F556 - Z556)</f>
        <v>7</v>
      </c>
      <c r="AB556" s="166">
        <f>IF(OR(Z556=0,Z556="#N/A N/A"),0,AA556 / Z556*100)</f>
        <v>0.44317822095599868</v>
      </c>
      <c r="AC556" s="161">
        <v>0</v>
      </c>
      <c r="AD556" s="163">
        <f>IF(D556 = C791,1,_xll.BDP(K556,$AD$7)*L556)</f>
        <v>0.89166000000000001</v>
      </c>
      <c r="AE556" s="186">
        <f>AA556*AC556*T556/AD556 / AF791</f>
        <v>0</v>
      </c>
      <c r="AF556" s="197"/>
      <c r="AG556" s="188"/>
      <c r="AH556" s="170"/>
    </row>
    <row r="557" spans="2:34" s="43" customFormat="1" ht="12" customHeight="1" x14ac:dyDescent="0.2">
      <c r="B557" s="48">
        <v>22767</v>
      </c>
      <c r="C557" s="140" t="s">
        <v>1291</v>
      </c>
      <c r="D557" s="43" t="str">
        <f>_xll.BDP(C557,$D$7)</f>
        <v>GBp</v>
      </c>
      <c r="E557" s="43" t="s">
        <v>1416</v>
      </c>
      <c r="F557" s="2">
        <f>_xll.BDP(C557,$F$7)</f>
        <v>517.5</v>
      </c>
      <c r="G557" s="2">
        <f>_xll.BDP(C557,$G$7)</f>
        <v>522</v>
      </c>
      <c r="H557" s="33">
        <f>IF(OR(G557="#N/A N/A",F557="#N/A N/A"),0,  G557 - F557)</f>
        <v>4.5</v>
      </c>
      <c r="I557" s="22">
        <f>IF(OR(F557=0,F557="#N/A N/A"),0,H557 / F557*100)</f>
        <v>0.86956521739130432</v>
      </c>
      <c r="J557" s="25">
        <v>0</v>
      </c>
      <c r="K557" s="48" t="str">
        <f>CONCATENATE(C791,D557, " Curncy")</f>
        <v>EURGBp Curncy</v>
      </c>
      <c r="L557" s="43">
        <f>IF(D557 = C791,1,_xll.BDP(K557,$L$7))</f>
        <v>1</v>
      </c>
      <c r="M557" s="4">
        <f>IF(D557 = C791,1,_xll.BDP(K557,$M$7)*L557)</f>
        <v>0.89085999999999999</v>
      </c>
      <c r="N557" s="7">
        <f>H557*J557*T557/M557</f>
        <v>0</v>
      </c>
      <c r="O557" s="8">
        <f>N557 / Y791</f>
        <v>0</v>
      </c>
      <c r="P557" s="7">
        <f>G557*J557*T557/M557</f>
        <v>0</v>
      </c>
      <c r="Q557" s="10">
        <f>P557 / Y791*100</f>
        <v>0</v>
      </c>
      <c r="R557" s="10">
        <f>IF(Q557&lt;0,Q557,0)</f>
        <v>0</v>
      </c>
      <c r="S557" s="150">
        <f>IF(Q557&gt;0,Q557,0)</f>
        <v>0</v>
      </c>
      <c r="T557" s="33">
        <f>IF(EXACT(D557,UPPER(D557)),1,0.01)/V557</f>
        <v>0.01</v>
      </c>
      <c r="U557" s="43">
        <v>0</v>
      </c>
      <c r="V557" s="43">
        <v>1</v>
      </c>
      <c r="W557" s="143">
        <f>IF(AND(Q557&lt;0,O557&gt;0),O557,0)</f>
        <v>0</v>
      </c>
      <c r="X557" s="143">
        <f>IF(AND(Q557&gt;0,O557&gt;0),O557,0)</f>
        <v>0</v>
      </c>
      <c r="Y557" s="194"/>
      <c r="Z557" s="177">
        <f>_xll.BDH(C557,$Z$7,$D$1,$D$1)</f>
        <v>490.2</v>
      </c>
      <c r="AA557" s="174">
        <f>IF(OR(F557="#N/A N/A",Z557="#N/A N/A"),0,  F557 - Z557)</f>
        <v>27.300000000000011</v>
      </c>
      <c r="AB557" s="166">
        <f>IF(OR(Z557=0,Z557="#N/A N/A"),0,AA557 / Z557*100)</f>
        <v>5.5691554467564286</v>
      </c>
      <c r="AC557" s="161">
        <v>0</v>
      </c>
      <c r="AD557" s="163">
        <f>IF(D557 = C791,1,_xll.BDP(K557,$AD$7)*L557)</f>
        <v>0.89166000000000001</v>
      </c>
      <c r="AE557" s="186">
        <f>AA557*AC557*T557/AD557 / AF791</f>
        <v>0</v>
      </c>
      <c r="AF557" s="197"/>
      <c r="AG557" s="188"/>
      <c r="AH557" s="170"/>
    </row>
    <row r="558" spans="2:34" s="43" customFormat="1" ht="12" customHeight="1" x14ac:dyDescent="0.2">
      <c r="B558" s="48">
        <v>3528</v>
      </c>
      <c r="C558" s="140" t="s">
        <v>1292</v>
      </c>
      <c r="D558" s="43" t="str">
        <f>_xll.BDP(C558,$D$7)</f>
        <v>GBp</v>
      </c>
      <c r="E558" s="43" t="s">
        <v>1417</v>
      </c>
      <c r="F558" s="2">
        <f>_xll.BDP(C558,$F$7)</f>
        <v>372</v>
      </c>
      <c r="G558" s="2">
        <f>_xll.BDP(C558,$G$7)</f>
        <v>373.9</v>
      </c>
      <c r="H558" s="33">
        <f>IF(OR(G558="#N/A N/A",F558="#N/A N/A"),0,  G558 - F558)</f>
        <v>1.8999999999999773</v>
      </c>
      <c r="I558" s="22">
        <f>IF(OR(F558=0,F558="#N/A N/A"),0,H558 / F558*100)</f>
        <v>0.51075268817203689</v>
      </c>
      <c r="J558" s="25">
        <v>0</v>
      </c>
      <c r="K558" s="48" t="str">
        <f>CONCATENATE(C791,D558, " Curncy")</f>
        <v>EURGBp Curncy</v>
      </c>
      <c r="L558" s="43">
        <f>IF(D558 = C791,1,_xll.BDP(K558,$L$7))</f>
        <v>1</v>
      </c>
      <c r="M558" s="4">
        <f>IF(D558 = C791,1,_xll.BDP(K558,$M$7)*L558)</f>
        <v>0.89085999999999999</v>
      </c>
      <c r="N558" s="7">
        <f>H558*J558*T558/M558</f>
        <v>0</v>
      </c>
      <c r="O558" s="8">
        <f>N558 / Y791</f>
        <v>0</v>
      </c>
      <c r="P558" s="7">
        <f>G558*J558*T558/M558</f>
        <v>0</v>
      </c>
      <c r="Q558" s="10">
        <f>P558 / Y791*100</f>
        <v>0</v>
      </c>
      <c r="R558" s="10">
        <f>IF(Q558&lt;0,Q558,0)</f>
        <v>0</v>
      </c>
      <c r="S558" s="150">
        <f>IF(Q558&gt;0,Q558,0)</f>
        <v>0</v>
      </c>
      <c r="T558" s="33">
        <f>IF(EXACT(D558,UPPER(D558)),1,0.01)/V558</f>
        <v>0.01</v>
      </c>
      <c r="U558" s="43">
        <v>0</v>
      </c>
      <c r="V558" s="43">
        <v>1</v>
      </c>
      <c r="W558" s="143">
        <f>IF(AND(Q558&lt;0,O558&gt;0),O558,0)</f>
        <v>0</v>
      </c>
      <c r="X558" s="143">
        <f>IF(AND(Q558&gt;0,O558&gt;0),O558,0)</f>
        <v>0</v>
      </c>
      <c r="Y558" s="194"/>
      <c r="Z558" s="177">
        <f>_xll.BDH(C558,$Z$7,$D$1,$D$1)</f>
        <v>370.5</v>
      </c>
      <c r="AA558" s="174">
        <f>IF(OR(F558="#N/A N/A",Z558="#N/A N/A"),0,  F558 - Z558)</f>
        <v>1.5</v>
      </c>
      <c r="AB558" s="166">
        <f>IF(OR(Z558=0,Z558="#N/A N/A"),0,AA558 / Z558*100)</f>
        <v>0.40485829959514169</v>
      </c>
      <c r="AC558" s="161">
        <v>0</v>
      </c>
      <c r="AD558" s="163">
        <f>IF(D558 = C791,1,_xll.BDP(K558,$AD$7)*L558)</f>
        <v>0.89166000000000001</v>
      </c>
      <c r="AE558" s="186">
        <f>AA558*AC558*T558/AD558 / AF791</f>
        <v>0</v>
      </c>
      <c r="AF558" s="197"/>
      <c r="AG558" s="188"/>
      <c r="AH558" s="170"/>
    </row>
    <row r="559" spans="2:34" s="43" customFormat="1" ht="12" customHeight="1" x14ac:dyDescent="0.2">
      <c r="B559" s="48">
        <v>3430</v>
      </c>
      <c r="C559" s="140" t="s">
        <v>1293</v>
      </c>
      <c r="D559" s="43" t="str">
        <f>_xll.BDP(C559,$D$7)</f>
        <v>GBp</v>
      </c>
      <c r="E559" s="43" t="s">
        <v>1418</v>
      </c>
      <c r="F559" s="2">
        <f>_xll.BDP(C559,$F$7)</f>
        <v>1247.5</v>
      </c>
      <c r="G559" s="2">
        <f>_xll.BDP(C559,$G$7)</f>
        <v>1250.5</v>
      </c>
      <c r="H559" s="33">
        <f>IF(OR(G559="#N/A N/A",F559="#N/A N/A"),0,  G559 - F559)</f>
        <v>3</v>
      </c>
      <c r="I559" s="22">
        <f>IF(OR(F559=0,F559="#N/A N/A"),0,H559 / F559*100)</f>
        <v>0.24048096192384769</v>
      </c>
      <c r="J559" s="25">
        <v>0</v>
      </c>
      <c r="K559" s="48" t="str">
        <f>CONCATENATE(C791,D559, " Curncy")</f>
        <v>EURGBp Curncy</v>
      </c>
      <c r="L559" s="43">
        <f>IF(D559 = C791,1,_xll.BDP(K559,$L$7))</f>
        <v>1</v>
      </c>
      <c r="M559" s="4">
        <f>IF(D559 = C791,1,_xll.BDP(K559,$M$7)*L559)</f>
        <v>0.89085999999999999</v>
      </c>
      <c r="N559" s="7">
        <f>H559*J559*T559/M559</f>
        <v>0</v>
      </c>
      <c r="O559" s="8">
        <f>N559 / Y791</f>
        <v>0</v>
      </c>
      <c r="P559" s="7">
        <f>G559*J559*T559/M559</f>
        <v>0</v>
      </c>
      <c r="Q559" s="10">
        <f>P559 / Y791*100</f>
        <v>0</v>
      </c>
      <c r="R559" s="10">
        <f>IF(Q559&lt;0,Q559,0)</f>
        <v>0</v>
      </c>
      <c r="S559" s="150">
        <f>IF(Q559&gt;0,Q559,0)</f>
        <v>0</v>
      </c>
      <c r="T559" s="33">
        <f>IF(EXACT(D559,UPPER(D559)),1,0.01)/V559</f>
        <v>0.01</v>
      </c>
      <c r="U559" s="43">
        <v>0</v>
      </c>
      <c r="V559" s="43">
        <v>1</v>
      </c>
      <c r="W559" s="143">
        <f>IF(AND(Q559&lt;0,O559&gt;0),O559,0)</f>
        <v>0</v>
      </c>
      <c r="X559" s="143">
        <f>IF(AND(Q559&gt;0,O559&gt;0),O559,0)</f>
        <v>0</v>
      </c>
      <c r="Y559" s="194"/>
      <c r="Z559" s="177">
        <f>_xll.BDH(C559,$Z$7,$D$1,$D$1)</f>
        <v>1215</v>
      </c>
      <c r="AA559" s="174">
        <f>IF(OR(F559="#N/A N/A",Z559="#N/A N/A"),0,  F559 - Z559)</f>
        <v>32.5</v>
      </c>
      <c r="AB559" s="166">
        <f>IF(OR(Z559=0,Z559="#N/A N/A"),0,AA559 / Z559*100)</f>
        <v>2.6748971193415638</v>
      </c>
      <c r="AC559" s="161">
        <v>0</v>
      </c>
      <c r="AD559" s="163">
        <f>IF(D559 = C791,1,_xll.BDP(K559,$AD$7)*L559)</f>
        <v>0.89166000000000001</v>
      </c>
      <c r="AE559" s="186">
        <f>AA559*AC559*T559/AD559 / AF791</f>
        <v>0</v>
      </c>
      <c r="AF559" s="197"/>
      <c r="AG559" s="188"/>
      <c r="AH559" s="170"/>
    </row>
    <row r="560" spans="2:34" s="43" customFormat="1" ht="12" customHeight="1" x14ac:dyDescent="0.2">
      <c r="B560" s="48">
        <v>8603</v>
      </c>
      <c r="C560" s="140" t="s">
        <v>1294</v>
      </c>
      <c r="D560" s="43" t="str">
        <f>_xll.BDP(C560,$D$7)</f>
        <v>GBp</v>
      </c>
      <c r="E560" s="43" t="s">
        <v>1419</v>
      </c>
      <c r="F560" s="2">
        <f>_xll.BDP(C560,$F$7)</f>
        <v>1155</v>
      </c>
      <c r="G560" s="2">
        <f>_xll.BDP(C560,$G$7)</f>
        <v>1157.5</v>
      </c>
      <c r="H560" s="33">
        <f>IF(OR(G560="#N/A N/A",F560="#N/A N/A"),0,  G560 - F560)</f>
        <v>2.5</v>
      </c>
      <c r="I560" s="22">
        <f>IF(OR(F560=0,F560="#N/A N/A"),0,H560 / F560*100)</f>
        <v>0.21645021645021645</v>
      </c>
      <c r="J560" s="25">
        <v>0</v>
      </c>
      <c r="K560" s="48" t="str">
        <f>CONCATENATE(C791,D560, " Curncy")</f>
        <v>EURGBp Curncy</v>
      </c>
      <c r="L560" s="43">
        <f>IF(D560 = C791,1,_xll.BDP(K560,$L$7))</f>
        <v>1</v>
      </c>
      <c r="M560" s="4">
        <f>IF(D560 = C791,1,_xll.BDP(K560,$M$7)*L560)</f>
        <v>0.89085999999999999</v>
      </c>
      <c r="N560" s="7">
        <f>H560*J560*T560/M560</f>
        <v>0</v>
      </c>
      <c r="O560" s="8">
        <f>N560 / Y791</f>
        <v>0</v>
      </c>
      <c r="P560" s="7">
        <f>G560*J560*T560/M560</f>
        <v>0</v>
      </c>
      <c r="Q560" s="10">
        <f>P560 / Y791*100</f>
        <v>0</v>
      </c>
      <c r="R560" s="10">
        <f>IF(Q560&lt;0,Q560,0)</f>
        <v>0</v>
      </c>
      <c r="S560" s="150">
        <f>IF(Q560&gt;0,Q560,0)</f>
        <v>0</v>
      </c>
      <c r="T560" s="33">
        <f>IF(EXACT(D560,UPPER(D560)),1,0.01)/V560</f>
        <v>0.01</v>
      </c>
      <c r="U560" s="43">
        <v>0</v>
      </c>
      <c r="V560" s="43">
        <v>1</v>
      </c>
      <c r="W560" s="143">
        <f>IF(AND(Q560&lt;0,O560&gt;0),O560,0)</f>
        <v>0</v>
      </c>
      <c r="X560" s="143">
        <f>IF(AND(Q560&gt;0,O560&gt;0),O560,0)</f>
        <v>0</v>
      </c>
      <c r="Y560" s="194"/>
      <c r="Z560" s="177">
        <f>_xll.BDH(C560,$Z$7,$D$1,$D$1)</f>
        <v>1129</v>
      </c>
      <c r="AA560" s="174">
        <f>IF(OR(F560="#N/A N/A",Z560="#N/A N/A"),0,  F560 - Z560)</f>
        <v>26</v>
      </c>
      <c r="AB560" s="166">
        <f>IF(OR(Z560=0,Z560="#N/A N/A"),0,AA560 / Z560*100)</f>
        <v>2.3029229406554474</v>
      </c>
      <c r="AC560" s="161">
        <v>0</v>
      </c>
      <c r="AD560" s="163">
        <f>IF(D560 = C791,1,_xll.BDP(K560,$AD$7)*L560)</f>
        <v>0.89166000000000001</v>
      </c>
      <c r="AE560" s="186">
        <f>AA560*AC560*T560/AD560 / AF791</f>
        <v>0</v>
      </c>
      <c r="AF560" s="197"/>
      <c r="AG560" s="188"/>
      <c r="AH560" s="170"/>
    </row>
    <row r="561" spans="2:34" s="43" customFormat="1" ht="12" customHeight="1" x14ac:dyDescent="0.2">
      <c r="B561" s="48">
        <v>6291</v>
      </c>
      <c r="C561" s="140" t="s">
        <v>1295</v>
      </c>
      <c r="D561" s="43" t="str">
        <f>_xll.BDP(C561,$D$7)</f>
        <v>GBp</v>
      </c>
      <c r="E561" s="43" t="s">
        <v>1420</v>
      </c>
      <c r="F561" s="2">
        <f>_xll.BDP(C561,$F$7)</f>
        <v>141.6</v>
      </c>
      <c r="G561" s="2">
        <f>_xll.BDP(C561,$G$7)</f>
        <v>142.1</v>
      </c>
      <c r="H561" s="33">
        <f>IF(OR(G561="#N/A N/A",F561="#N/A N/A"),0,  G561 - F561)</f>
        <v>0.5</v>
      </c>
      <c r="I561" s="22">
        <f>IF(OR(F561=0,F561="#N/A N/A"),0,H561 / F561*100)</f>
        <v>0.35310734463276838</v>
      </c>
      <c r="J561" s="25">
        <v>0</v>
      </c>
      <c r="K561" s="48" t="str">
        <f>CONCATENATE(C791,D561, " Curncy")</f>
        <v>EURGBp Curncy</v>
      </c>
      <c r="L561" s="43">
        <f>IF(D561 = C791,1,_xll.BDP(K561,$L$7))</f>
        <v>1</v>
      </c>
      <c r="M561" s="4">
        <f>IF(D561 = C791,1,_xll.BDP(K561,$M$7)*L561)</f>
        <v>0.89085999999999999</v>
      </c>
      <c r="N561" s="7">
        <f>H561*J561*T561/M561</f>
        <v>0</v>
      </c>
      <c r="O561" s="8">
        <f>N561 / Y791</f>
        <v>0</v>
      </c>
      <c r="P561" s="7">
        <f>G561*J561*T561/M561</f>
        <v>0</v>
      </c>
      <c r="Q561" s="10">
        <f>P561 / Y791*100</f>
        <v>0</v>
      </c>
      <c r="R561" s="10">
        <f>IF(Q561&lt;0,Q561,0)</f>
        <v>0</v>
      </c>
      <c r="S561" s="150">
        <f>IF(Q561&gt;0,Q561,0)</f>
        <v>0</v>
      </c>
      <c r="T561" s="33">
        <f>IF(EXACT(D561,UPPER(D561)),1,0.01)/V561</f>
        <v>0.01</v>
      </c>
      <c r="U561" s="43">
        <v>0</v>
      </c>
      <c r="V561" s="43">
        <v>1</v>
      </c>
      <c r="W561" s="143">
        <f>IF(AND(Q561&lt;0,O561&gt;0),O561,0)</f>
        <v>0</v>
      </c>
      <c r="X561" s="143">
        <f>IF(AND(Q561&gt;0,O561&gt;0),O561,0)</f>
        <v>0</v>
      </c>
      <c r="Y561" s="194"/>
      <c r="Z561" s="177">
        <f>_xll.BDH(C561,$Z$7,$D$1,$D$1)</f>
        <v>138</v>
      </c>
      <c r="AA561" s="174">
        <f>IF(OR(F561="#N/A N/A",Z561="#N/A N/A"),0,  F561 - Z561)</f>
        <v>3.5999999999999943</v>
      </c>
      <c r="AB561" s="166">
        <f>IF(OR(Z561=0,Z561="#N/A N/A"),0,AA561 / Z561*100)</f>
        <v>2.6086956521739091</v>
      </c>
      <c r="AC561" s="161">
        <v>0</v>
      </c>
      <c r="AD561" s="163">
        <f>IF(D561 = C791,1,_xll.BDP(K561,$AD$7)*L561)</f>
        <v>0.89166000000000001</v>
      </c>
      <c r="AE561" s="186">
        <f>AA561*AC561*T561/AD561 / AF791</f>
        <v>0</v>
      </c>
      <c r="AF561" s="197"/>
      <c r="AG561" s="188"/>
      <c r="AH561" s="170"/>
    </row>
    <row r="562" spans="2:34" s="43" customFormat="1" ht="12" customHeight="1" x14ac:dyDescent="0.2">
      <c r="B562" s="48">
        <v>6032</v>
      </c>
      <c r="C562" s="140" t="s">
        <v>1296</v>
      </c>
      <c r="D562" s="43" t="str">
        <f>_xll.BDP(C562,$D$7)</f>
        <v>GBp</v>
      </c>
      <c r="E562" s="43" t="s">
        <v>1421</v>
      </c>
      <c r="F562" s="2">
        <f>_xll.BDP(C562,$F$7)</f>
        <v>778.2</v>
      </c>
      <c r="G562" s="2">
        <f>_xll.BDP(C562,$G$7)</f>
        <v>779.3</v>
      </c>
      <c r="H562" s="33">
        <f>IF(OR(G562="#N/A N/A",F562="#N/A N/A"),0,  G562 - F562)</f>
        <v>1.0999999999999091</v>
      </c>
      <c r="I562" s="22">
        <f>IF(OR(F562=0,F562="#N/A N/A"),0,H562 / F562*100)</f>
        <v>0.14135183757387676</v>
      </c>
      <c r="J562" s="25">
        <v>0</v>
      </c>
      <c r="K562" s="48" t="str">
        <f>CONCATENATE(C791,D562, " Curncy")</f>
        <v>EURGBp Curncy</v>
      </c>
      <c r="L562" s="43">
        <f>IF(D562 = C791,1,_xll.BDP(K562,$L$7))</f>
        <v>1</v>
      </c>
      <c r="M562" s="4">
        <f>IF(D562 = C791,1,_xll.BDP(K562,$M$7)*L562)</f>
        <v>0.89085999999999999</v>
      </c>
      <c r="N562" s="7">
        <f>H562*J562*T562/M562</f>
        <v>0</v>
      </c>
      <c r="O562" s="8">
        <f>N562 / Y791</f>
        <v>0</v>
      </c>
      <c r="P562" s="7">
        <f>G562*J562*T562/M562</f>
        <v>0</v>
      </c>
      <c r="Q562" s="10">
        <f>P562 / Y791*100</f>
        <v>0</v>
      </c>
      <c r="R562" s="10">
        <f>IF(Q562&lt;0,Q562,0)</f>
        <v>0</v>
      </c>
      <c r="S562" s="150">
        <f>IF(Q562&gt;0,Q562,0)</f>
        <v>0</v>
      </c>
      <c r="T562" s="33">
        <f>IF(EXACT(D562,UPPER(D562)),1,0.01)/V562</f>
        <v>0.01</v>
      </c>
      <c r="U562" s="43">
        <v>0</v>
      </c>
      <c r="V562" s="43">
        <v>1</v>
      </c>
      <c r="W562" s="143">
        <f>IF(AND(Q562&lt;0,O562&gt;0),O562,0)</f>
        <v>0</v>
      </c>
      <c r="X562" s="143">
        <f>IF(AND(Q562&gt;0,O562&gt;0),O562,0)</f>
        <v>0</v>
      </c>
      <c r="Y562" s="194"/>
      <c r="Z562" s="177">
        <f>_xll.BDH(C562,$Z$7,$D$1,$D$1)</f>
        <v>784</v>
      </c>
      <c r="AA562" s="174">
        <f>IF(OR(F562="#N/A N/A",Z562="#N/A N/A"),0,  F562 - Z562)</f>
        <v>-5.7999999999999545</v>
      </c>
      <c r="AB562" s="166">
        <f>IF(OR(Z562=0,Z562="#N/A N/A"),0,AA562 / Z562*100)</f>
        <v>-0.73979591836734115</v>
      </c>
      <c r="AC562" s="161">
        <v>0</v>
      </c>
      <c r="AD562" s="163">
        <f>IF(D562 = C791,1,_xll.BDP(K562,$AD$7)*L562)</f>
        <v>0.89166000000000001</v>
      </c>
      <c r="AE562" s="186">
        <f>AA562*AC562*T562/AD562 / AF791</f>
        <v>0</v>
      </c>
      <c r="AF562" s="197"/>
      <c r="AG562" s="188"/>
      <c r="AH562" s="170"/>
    </row>
    <row r="563" spans="2:34" s="43" customFormat="1" ht="12" customHeight="1" x14ac:dyDescent="0.2">
      <c r="B563" s="48">
        <v>8399</v>
      </c>
      <c r="C563" s="140" t="s">
        <v>1297</v>
      </c>
      <c r="D563" s="43" t="str">
        <f>_xll.BDP(C563,$D$7)</f>
        <v>GBp</v>
      </c>
      <c r="E563" s="43" t="s">
        <v>1422</v>
      </c>
      <c r="F563" s="2">
        <f>_xll.BDP(C563,$F$7)</f>
        <v>350</v>
      </c>
      <c r="G563" s="2">
        <f>_xll.BDP(C563,$G$7)</f>
        <v>350</v>
      </c>
      <c r="H563" s="33">
        <f>IF(OR(G563="#N/A N/A",F563="#N/A N/A"),0,  G563 - F563)</f>
        <v>0</v>
      </c>
      <c r="I563" s="22">
        <f>IF(OR(F563=0,F563="#N/A N/A"),0,H563 / F563*100)</f>
        <v>0</v>
      </c>
      <c r="J563" s="25">
        <v>0</v>
      </c>
      <c r="K563" s="48" t="str">
        <f>CONCATENATE(C791,D563, " Curncy")</f>
        <v>EURGBp Curncy</v>
      </c>
      <c r="L563" s="43">
        <f>IF(D563 = C791,1,_xll.BDP(K563,$L$7))</f>
        <v>1</v>
      </c>
      <c r="M563" s="4">
        <f>IF(D563 = C791,1,_xll.BDP(K563,$M$7)*L563)</f>
        <v>0.89085999999999999</v>
      </c>
      <c r="N563" s="7">
        <f>H563*J563*T563/M563</f>
        <v>0</v>
      </c>
      <c r="O563" s="8">
        <f>N563 / Y791</f>
        <v>0</v>
      </c>
      <c r="P563" s="7">
        <f>G563*J563*T563/M563</f>
        <v>0</v>
      </c>
      <c r="Q563" s="10">
        <f>P563 / Y791*100</f>
        <v>0</v>
      </c>
      <c r="R563" s="10">
        <f>IF(Q563&lt;0,Q563,0)</f>
        <v>0</v>
      </c>
      <c r="S563" s="150">
        <f>IF(Q563&gt;0,Q563,0)</f>
        <v>0</v>
      </c>
      <c r="T563" s="33">
        <f>IF(EXACT(D563,UPPER(D563)),1,0.01)/V563</f>
        <v>0.01</v>
      </c>
      <c r="U563" s="43">
        <v>0</v>
      </c>
      <c r="V563" s="43">
        <v>1</v>
      </c>
      <c r="W563" s="143">
        <f>IF(AND(Q563&lt;0,O563&gt;0),O563,0)</f>
        <v>0</v>
      </c>
      <c r="X563" s="143">
        <f>IF(AND(Q563&gt;0,O563&gt;0),O563,0)</f>
        <v>0</v>
      </c>
      <c r="Y563" s="194"/>
      <c r="Z563" s="177">
        <f>_xll.BDH(C563,$Z$7,$D$1,$D$1)</f>
        <v>365</v>
      </c>
      <c r="AA563" s="174">
        <f>IF(OR(F563="#N/A N/A",Z563="#N/A N/A"),0,  F563 - Z563)</f>
        <v>-15</v>
      </c>
      <c r="AB563" s="166">
        <f>IF(OR(Z563=0,Z563="#N/A N/A"),0,AA563 / Z563*100)</f>
        <v>-4.10958904109589</v>
      </c>
      <c r="AC563" s="161">
        <v>0</v>
      </c>
      <c r="AD563" s="163">
        <f>IF(D563 = C791,1,_xll.BDP(K563,$AD$7)*L563)</f>
        <v>0.89166000000000001</v>
      </c>
      <c r="AE563" s="186">
        <f>AA563*AC563*T563/AD563 / AF791</f>
        <v>0</v>
      </c>
      <c r="AF563" s="197"/>
      <c r="AG563" s="188"/>
      <c r="AH563" s="170"/>
    </row>
    <row r="564" spans="2:34" s="43" customFormat="1" x14ac:dyDescent="0.2">
      <c r="B564" s="48">
        <v>1177</v>
      </c>
      <c r="C564" s="140" t="s">
        <v>86</v>
      </c>
      <c r="D564" s="43" t="str">
        <f>_xll.BDP(C564,$D$7)</f>
        <v>GBp</v>
      </c>
      <c r="E564" s="43" t="s">
        <v>401</v>
      </c>
      <c r="F564" s="2">
        <f>_xll.BDP(C564,$F$7)</f>
        <v>17.5</v>
      </c>
      <c r="G564" s="2">
        <f>_xll.BDP(C564,$G$7)</f>
        <v>17.75</v>
      </c>
      <c r="H564" s="33">
        <f>IF(OR(G564="#N/A N/A",F564="#N/A N/A"),0,  G564 - F564)</f>
        <v>0.25</v>
      </c>
      <c r="I564" s="22">
        <f>IF(OR(F564=0,F564="#N/A N/A"),0,H564 / F564*100)</f>
        <v>1.4285714285714286</v>
      </c>
      <c r="J564" s="25">
        <v>1642221</v>
      </c>
      <c r="K564" s="48" t="str">
        <f>CONCATENATE(C791,D564, " Curncy")</f>
        <v>EURGBp Curncy</v>
      </c>
      <c r="L564" s="43">
        <f>IF(D564 = C791,1,_xll.BDP(K564,$L$7))</f>
        <v>1</v>
      </c>
      <c r="M564" s="4">
        <f>IF(D564 = C791,1,_xll.BDP(K564,$M$7)*L564)</f>
        <v>0.89085999999999999</v>
      </c>
      <c r="N564" s="7">
        <f>H564*J564*T564/M564</f>
        <v>4608.5271535370312</v>
      </c>
      <c r="O564" s="8">
        <f>N564 / Y791</f>
        <v>2.7392224612401684E-5</v>
      </c>
      <c r="P564" s="7">
        <f>G564*J564*T564/M564</f>
        <v>327205.42790112924</v>
      </c>
      <c r="Q564" s="10">
        <f>P564 / Y791*100</f>
        <v>0.19448479474805197</v>
      </c>
      <c r="R564" s="10">
        <f>IF(Q564&lt;0,Q564,0)</f>
        <v>0</v>
      </c>
      <c r="S564" s="150">
        <f>IF(Q564&gt;0,Q564,0)</f>
        <v>0.19448479474805197</v>
      </c>
      <c r="T564" s="33">
        <f>IF(EXACT(D564,UPPER(D564)),1,0.01)/V564</f>
        <v>0.01</v>
      </c>
      <c r="U564" s="43">
        <v>0</v>
      </c>
      <c r="V564" s="43">
        <v>1</v>
      </c>
      <c r="W564" s="143">
        <f>IF(AND(Q564&lt;0,O564&gt;0),O564,0)</f>
        <v>0</v>
      </c>
      <c r="X564" s="143">
        <f>IF(AND(Q564&gt;0,O564&gt;0),O564,0)</f>
        <v>2.7392224612401684E-5</v>
      </c>
      <c r="Y564" s="194"/>
      <c r="Z564" s="177">
        <f>_xll.BDH(C564,$Z$7,$D$1,$D$1)</f>
        <v>17.75</v>
      </c>
      <c r="AA564" s="174">
        <f>IF(OR(F564="#N/A N/A",Z564="#N/A N/A"),0,  F564 - Z564)</f>
        <v>-0.25</v>
      </c>
      <c r="AB564" s="166">
        <f>IF(OR(Z564=0,Z564="#N/A N/A"),0,AA564 / Z564*100)</f>
        <v>-1.4084507042253522</v>
      </c>
      <c r="AC564" s="161">
        <v>1642221</v>
      </c>
      <c r="AD564" s="163">
        <f>IF(D564 = C791,1,_xll.BDP(K564,$AD$7)*L564)</f>
        <v>0.89166000000000001</v>
      </c>
      <c r="AE564" s="186">
        <f>AA564*AC564*T564/AD564 / AF791</f>
        <v>-2.7061085376171831E-5</v>
      </c>
      <c r="AF564" s="197"/>
      <c r="AG564" s="188"/>
      <c r="AH564" s="170"/>
    </row>
    <row r="565" spans="2:34" s="43" customFormat="1" x14ac:dyDescent="0.2">
      <c r="B565" s="48">
        <v>6508</v>
      </c>
      <c r="C565" s="140" t="s">
        <v>85</v>
      </c>
      <c r="D565" s="43" t="str">
        <f>_xll.BDP(C565,$D$7)</f>
        <v>GBp</v>
      </c>
      <c r="E565" s="43" t="s">
        <v>528</v>
      </c>
      <c r="F565" s="2">
        <f>_xll.BDP(C565,$F$7)</f>
        <v>107.8</v>
      </c>
      <c r="G565" s="2">
        <f>_xll.BDP(C565,$G$7)</f>
        <v>110.6</v>
      </c>
      <c r="H565" s="33">
        <f>IF(OR(G565="#N/A N/A",F565="#N/A N/A"),0,  G565 - F565)</f>
        <v>2.7999999999999972</v>
      </c>
      <c r="I565" s="22">
        <f>IF(OR(F565=0,F565="#N/A N/A"),0,H565 / F565*100)</f>
        <v>2.5974025974025947</v>
      </c>
      <c r="J565" s="25">
        <v>-1459640</v>
      </c>
      <c r="K565" s="48" t="str">
        <f>CONCATENATE(C791,D565, " Curncy")</f>
        <v>EURGBp Curncy</v>
      </c>
      <c r="L565" s="43">
        <f>IF(D565 = C791,1,_xll.BDP(K565,$L$7))</f>
        <v>1</v>
      </c>
      <c r="M565" s="4">
        <f>IF(D565 = C791,1,_xll.BDP(K565,$M$7)*L565)</f>
        <v>0.89085999999999999</v>
      </c>
      <c r="N565" s="7">
        <f>H565*J565*T565/M565</f>
        <v>-45876.927912354309</v>
      </c>
      <c r="O565" s="8">
        <f>N565 / Y791</f>
        <v>-2.7268389054357163E-4</v>
      </c>
      <c r="P565" s="7">
        <f>G565*J565*T565/M565</f>
        <v>-1812138.6525379971</v>
      </c>
      <c r="Q565" s="10">
        <f>P565 / Y791*100</f>
        <v>-1.0771013676471091</v>
      </c>
      <c r="R565" s="10">
        <f>IF(Q565&lt;0,Q565,0)</f>
        <v>-1.0771013676471091</v>
      </c>
      <c r="S565" s="150">
        <f>IF(Q565&gt;0,Q565,0)</f>
        <v>0</v>
      </c>
      <c r="T565" s="33">
        <f>IF(EXACT(D565,UPPER(D565)),1,0.01)/V565</f>
        <v>0.01</v>
      </c>
      <c r="U565" s="43">
        <v>0</v>
      </c>
      <c r="V565" s="43">
        <v>1</v>
      </c>
      <c r="W565" s="143">
        <f>IF(AND(Q565&lt;0,O565&gt;0),O565,0)</f>
        <v>0</v>
      </c>
      <c r="X565" s="143">
        <f>IF(AND(Q565&gt;0,O565&gt;0),O565,0)</f>
        <v>0</v>
      </c>
      <c r="Y565" s="194"/>
      <c r="Z565" s="177">
        <f>_xll.BDH(C565,$Z$7,$D$1,$D$1)</f>
        <v>108.7</v>
      </c>
      <c r="AA565" s="174">
        <f>IF(OR(F565="#N/A N/A",Z565="#N/A N/A"),0,  F565 - Z565)</f>
        <v>-0.90000000000000568</v>
      </c>
      <c r="AB565" s="166">
        <f>IF(OR(Z565=0,Z565="#N/A N/A"),0,AA565 / Z565*100)</f>
        <v>-0.82796688132475216</v>
      </c>
      <c r="AC565" s="161">
        <v>-1422640</v>
      </c>
      <c r="AD565" s="163">
        <f>IF(D565 = C791,1,_xll.BDP(K565,$AD$7)*L565)</f>
        <v>0.89166000000000001</v>
      </c>
      <c r="AE565" s="186">
        <f>AA565*AC565*T565/AD565 / AF791</f>
        <v>8.4393913485704075E-5</v>
      </c>
      <c r="AF565" s="197"/>
      <c r="AG565" s="188"/>
      <c r="AH565" s="170"/>
    </row>
    <row r="566" spans="2:34" s="43" customFormat="1" ht="12" customHeight="1" x14ac:dyDescent="0.2">
      <c r="B566" s="48">
        <v>3747</v>
      </c>
      <c r="C566" s="140" t="s">
        <v>1298</v>
      </c>
      <c r="D566" s="43" t="str">
        <f>_xll.BDP(C566,$D$7)</f>
        <v>GBp</v>
      </c>
      <c r="E566" s="43" t="s">
        <v>1423</v>
      </c>
      <c r="F566" s="2">
        <f>_xll.BDP(C566,$F$7)</f>
        <v>209.9</v>
      </c>
      <c r="G566" s="2">
        <f>_xll.BDP(C566,$G$7)</f>
        <v>210.7</v>
      </c>
      <c r="H566" s="33">
        <f>IF(OR(G566="#N/A N/A",F566="#N/A N/A"),0,  G566 - F566)</f>
        <v>0.79999999999998295</v>
      </c>
      <c r="I566" s="22">
        <f>IF(OR(F566=0,F566="#N/A N/A"),0,H566 / F566*100)</f>
        <v>0.38113387327297898</v>
      </c>
      <c r="J566" s="25">
        <v>0</v>
      </c>
      <c r="K566" s="48" t="str">
        <f>CONCATENATE(C791,D566, " Curncy")</f>
        <v>EURGBp Curncy</v>
      </c>
      <c r="L566" s="43">
        <f>IF(D566 = C791,1,_xll.BDP(K566,$L$7))</f>
        <v>1</v>
      </c>
      <c r="M566" s="4">
        <f>IF(D566 = C791,1,_xll.BDP(K566,$M$7)*L566)</f>
        <v>0.89085999999999999</v>
      </c>
      <c r="N566" s="7">
        <f>H566*J566*T566/M566</f>
        <v>0</v>
      </c>
      <c r="O566" s="8">
        <f>N566 / Y791</f>
        <v>0</v>
      </c>
      <c r="P566" s="7">
        <f>G566*J566*T566/M566</f>
        <v>0</v>
      </c>
      <c r="Q566" s="10">
        <f>P566 / Y791*100</f>
        <v>0</v>
      </c>
      <c r="R566" s="10">
        <f>IF(Q566&lt;0,Q566,0)</f>
        <v>0</v>
      </c>
      <c r="S566" s="150">
        <f>IF(Q566&gt;0,Q566,0)</f>
        <v>0</v>
      </c>
      <c r="T566" s="33">
        <f>IF(EXACT(D566,UPPER(D566)),1,0.01)/V566</f>
        <v>0.01</v>
      </c>
      <c r="U566" s="43">
        <v>0</v>
      </c>
      <c r="V566" s="43">
        <v>1</v>
      </c>
      <c r="W566" s="143">
        <f>IF(AND(Q566&lt;0,O566&gt;0),O566,0)</f>
        <v>0</v>
      </c>
      <c r="X566" s="143">
        <f>IF(AND(Q566&gt;0,O566&gt;0),O566,0)</f>
        <v>0</v>
      </c>
      <c r="Y566" s="194"/>
      <c r="Z566" s="177">
        <f>_xll.BDH(C566,$Z$7,$D$1,$D$1)</f>
        <v>211</v>
      </c>
      <c r="AA566" s="174">
        <f>IF(OR(F566="#N/A N/A",Z566="#N/A N/A"),0,  F566 - Z566)</f>
        <v>-1.0999999999999943</v>
      </c>
      <c r="AB566" s="166">
        <f>IF(OR(Z566=0,Z566="#N/A N/A"),0,AA566 / Z566*100)</f>
        <v>-0.52132701421800676</v>
      </c>
      <c r="AC566" s="161">
        <v>0</v>
      </c>
      <c r="AD566" s="163">
        <f>IF(D566 = C791,1,_xll.BDP(K566,$AD$7)*L566)</f>
        <v>0.89166000000000001</v>
      </c>
      <c r="AE566" s="186">
        <f>AA566*AC566*T566/AD566 / AF791</f>
        <v>0</v>
      </c>
      <c r="AF566" s="197"/>
      <c r="AG566" s="188"/>
      <c r="AH566" s="170"/>
    </row>
    <row r="567" spans="2:34" s="43" customFormat="1" ht="12" customHeight="1" x14ac:dyDescent="0.2">
      <c r="B567" s="48">
        <v>7244</v>
      </c>
      <c r="C567" s="140" t="s">
        <v>1282</v>
      </c>
      <c r="D567" s="43" t="str">
        <f>_xll.BDP(C567,$D$7)</f>
        <v>GBp</v>
      </c>
      <c r="E567" s="43" t="s">
        <v>1407</v>
      </c>
      <c r="F567" s="2">
        <f>_xll.BDP(C567,$F$7)</f>
        <v>696.2</v>
      </c>
      <c r="G567" s="2">
        <f>_xll.BDP(C567,$G$7)</f>
        <v>692.4</v>
      </c>
      <c r="H567" s="33">
        <f>IF(OR(G567="#N/A N/A",F567="#N/A N/A"),0,  G567 - F567)</f>
        <v>-3.8000000000000682</v>
      </c>
      <c r="I567" s="22">
        <f>IF(OR(F567=0,F567="#N/A N/A"),0,H567 / F567*100)</f>
        <v>-0.54582016661879751</v>
      </c>
      <c r="J567" s="25">
        <v>0</v>
      </c>
      <c r="K567" s="48" t="str">
        <f>CONCATENATE(C791,D567, " Curncy")</f>
        <v>EURGBp Curncy</v>
      </c>
      <c r="L567" s="43">
        <f>IF(D567 = C791,1,_xll.BDP(K567,$L$7))</f>
        <v>1</v>
      </c>
      <c r="M567" s="4">
        <f>IF(D567 = C791,1,_xll.BDP(K567,$M$7)*L567)</f>
        <v>0.89085999999999999</v>
      </c>
      <c r="N567" s="7">
        <f>H567*J567*T567/M567</f>
        <v>0</v>
      </c>
      <c r="O567" s="8">
        <f>N567 / Y791</f>
        <v>0</v>
      </c>
      <c r="P567" s="7">
        <f>G567*J567*T567/M567</f>
        <v>0</v>
      </c>
      <c r="Q567" s="10">
        <f>P567 / Y791*100</f>
        <v>0</v>
      </c>
      <c r="R567" s="10">
        <f>IF(Q567&lt;0,Q567,0)</f>
        <v>0</v>
      </c>
      <c r="S567" s="150">
        <f>IF(Q567&gt;0,Q567,0)</f>
        <v>0</v>
      </c>
      <c r="T567" s="33">
        <f>IF(EXACT(D567,UPPER(D567)),1,0.01)/V567</f>
        <v>0.01</v>
      </c>
      <c r="U567" s="43">
        <v>0</v>
      </c>
      <c r="V567" s="43">
        <v>1</v>
      </c>
      <c r="W567" s="143">
        <f>IF(AND(Q567&lt;0,O567&gt;0),O567,0)</f>
        <v>0</v>
      </c>
      <c r="X567" s="143">
        <f>IF(AND(Q567&gt;0,O567&gt;0),O567,0)</f>
        <v>0</v>
      </c>
      <c r="Y567" s="194"/>
      <c r="Z567" s="177">
        <f>_xll.BDH(C567,$Z$7,$D$1,$D$1)</f>
        <v>680</v>
      </c>
      <c r="AA567" s="174">
        <f>IF(OR(F567="#N/A N/A",Z567="#N/A N/A"),0,  F567 - Z567)</f>
        <v>16.200000000000045</v>
      </c>
      <c r="AB567" s="166">
        <f>IF(OR(Z567=0,Z567="#N/A N/A"),0,AA567 / Z567*100)</f>
        <v>2.3823529411764772</v>
      </c>
      <c r="AC567" s="161">
        <v>0</v>
      </c>
      <c r="AD567" s="163">
        <f>IF(D567 = C791,1,_xll.BDP(K567,$AD$7)*L567)</f>
        <v>0.89166000000000001</v>
      </c>
      <c r="AE567" s="186">
        <f>AA567*AC567*T567/AD567 / AF791</f>
        <v>0</v>
      </c>
      <c r="AF567" s="197"/>
      <c r="AG567" s="188"/>
      <c r="AH567" s="170"/>
    </row>
    <row r="568" spans="2:34" s="43" customFormat="1" ht="12" customHeight="1" x14ac:dyDescent="0.2">
      <c r="B568" s="48">
        <v>3426</v>
      </c>
      <c r="C568" s="140" t="s">
        <v>1306</v>
      </c>
      <c r="D568" s="43" t="str">
        <f>_xll.BDP(C568,$D$7)</f>
        <v>GBp</v>
      </c>
      <c r="E568" s="43" t="s">
        <v>1431</v>
      </c>
      <c r="F568" s="2">
        <f>_xll.BDP(C568,$F$7)</f>
        <v>1960</v>
      </c>
      <c r="G568" s="2">
        <f>_xll.BDP(C568,$G$7)</f>
        <v>1969</v>
      </c>
      <c r="H568" s="33">
        <f>IF(OR(G568="#N/A N/A",F568="#N/A N/A"),0,  G568 - F568)</f>
        <v>9</v>
      </c>
      <c r="I568" s="22">
        <f>IF(OR(F568=0,F568="#N/A N/A"),0,H568 / F568*100)</f>
        <v>0.45918367346938782</v>
      </c>
      <c r="J568" s="25">
        <v>0</v>
      </c>
      <c r="K568" s="48" t="str">
        <f>CONCATENATE(C791,D568, " Curncy")</f>
        <v>EURGBp Curncy</v>
      </c>
      <c r="L568" s="43">
        <f>IF(D568 = C791,1,_xll.BDP(K568,$L$7))</f>
        <v>1</v>
      </c>
      <c r="M568" s="4">
        <f>IF(D568 = C791,1,_xll.BDP(K568,$M$7)*L568)</f>
        <v>0.89085999999999999</v>
      </c>
      <c r="N568" s="7">
        <f>H568*J568*T568/M568</f>
        <v>0</v>
      </c>
      <c r="O568" s="8">
        <f>N568 / Y791</f>
        <v>0</v>
      </c>
      <c r="P568" s="7">
        <f>G568*J568*T568/M568</f>
        <v>0</v>
      </c>
      <c r="Q568" s="10">
        <f>P568 / Y791*100</f>
        <v>0</v>
      </c>
      <c r="R568" s="10">
        <f>IF(Q568&lt;0,Q568,0)</f>
        <v>0</v>
      </c>
      <c r="S568" s="150">
        <f>IF(Q568&gt;0,Q568,0)</f>
        <v>0</v>
      </c>
      <c r="T568" s="33">
        <f>IF(EXACT(D568,UPPER(D568)),1,0.01)/V568</f>
        <v>0.01</v>
      </c>
      <c r="U568" s="43">
        <v>0</v>
      </c>
      <c r="V568" s="43">
        <v>1</v>
      </c>
      <c r="W568" s="143">
        <f>IF(AND(Q568&lt;0,O568&gt;0),O568,0)</f>
        <v>0</v>
      </c>
      <c r="X568" s="143">
        <f>IF(AND(Q568&gt;0,O568&gt;0),O568,0)</f>
        <v>0</v>
      </c>
      <c r="Y568" s="194"/>
      <c r="Z568" s="177">
        <f>_xll.BDH(C568,$Z$7,$D$1,$D$1)</f>
        <v>1925</v>
      </c>
      <c r="AA568" s="174">
        <f>IF(OR(F568="#N/A N/A",Z568="#N/A N/A"),0,  F568 - Z568)</f>
        <v>35</v>
      </c>
      <c r="AB568" s="166">
        <f>IF(OR(Z568=0,Z568="#N/A N/A"),0,AA568 / Z568*100)</f>
        <v>1.8181818181818181</v>
      </c>
      <c r="AC568" s="161">
        <v>0</v>
      </c>
      <c r="AD568" s="163">
        <f>IF(D568 = C791,1,_xll.BDP(K568,$AD$7)*L568)</f>
        <v>0.89166000000000001</v>
      </c>
      <c r="AE568" s="186">
        <f>AA568*AC568*T568/AD568 / AF791</f>
        <v>0</v>
      </c>
      <c r="AF568" s="197"/>
      <c r="AG568" s="188"/>
      <c r="AH568" s="170"/>
    </row>
    <row r="569" spans="2:34" s="43" customFormat="1" ht="12" customHeight="1" x14ac:dyDescent="0.2">
      <c r="B569" s="48">
        <v>6358</v>
      </c>
      <c r="C569" s="140" t="s">
        <v>1299</v>
      </c>
      <c r="D569" s="43" t="str">
        <f>_xll.BDP(C569,$D$7)</f>
        <v>GBp</v>
      </c>
      <c r="E569" s="43" t="s">
        <v>1424</v>
      </c>
      <c r="F569" s="2">
        <f>_xll.BDP(C569,$F$7)</f>
        <v>123.4</v>
      </c>
      <c r="G569" s="2">
        <f>_xll.BDP(C569,$G$7)</f>
        <v>123.9</v>
      </c>
      <c r="H569" s="33">
        <f>IF(OR(G569="#N/A N/A",F569="#N/A N/A"),0,  G569 - F569)</f>
        <v>0.5</v>
      </c>
      <c r="I569" s="22">
        <f>IF(OR(F569=0,F569="#N/A N/A"),0,H569 / F569*100)</f>
        <v>0.4051863857374392</v>
      </c>
      <c r="J569" s="25">
        <v>0</v>
      </c>
      <c r="K569" s="48" t="str">
        <f>CONCATENATE(C791,D569, " Curncy")</f>
        <v>EURGBp Curncy</v>
      </c>
      <c r="L569" s="43">
        <f>IF(D569 = C791,1,_xll.BDP(K569,$L$7))</f>
        <v>1</v>
      </c>
      <c r="M569" s="4">
        <f>IF(D569 = C791,1,_xll.BDP(K569,$M$7)*L569)</f>
        <v>0.89085999999999999</v>
      </c>
      <c r="N569" s="7">
        <f>H569*J569*T569/M569</f>
        <v>0</v>
      </c>
      <c r="O569" s="8">
        <f>N569 / Y791</f>
        <v>0</v>
      </c>
      <c r="P569" s="7">
        <f>G569*J569*T569/M569</f>
        <v>0</v>
      </c>
      <c r="Q569" s="10">
        <f>P569 / Y791*100</f>
        <v>0</v>
      </c>
      <c r="R569" s="10">
        <f>IF(Q569&lt;0,Q569,0)</f>
        <v>0</v>
      </c>
      <c r="S569" s="150">
        <f>IF(Q569&gt;0,Q569,0)</f>
        <v>0</v>
      </c>
      <c r="T569" s="33">
        <f>IF(EXACT(D569,UPPER(D569)),1,0.01)/V569</f>
        <v>0.01</v>
      </c>
      <c r="U569" s="43">
        <v>0</v>
      </c>
      <c r="V569" s="43">
        <v>1</v>
      </c>
      <c r="W569" s="143">
        <f>IF(AND(Q569&lt;0,O569&gt;0),O569,0)</f>
        <v>0</v>
      </c>
      <c r="X569" s="143">
        <f>IF(AND(Q569&gt;0,O569&gt;0),O569,0)</f>
        <v>0</v>
      </c>
      <c r="Y569" s="194"/>
      <c r="Z569" s="177">
        <f>_xll.BDH(C569,$Z$7,$D$1,$D$1)</f>
        <v>123.2</v>
      </c>
      <c r="AA569" s="174">
        <f>IF(OR(F569="#N/A N/A",Z569="#N/A N/A"),0,  F569 - Z569)</f>
        <v>0.20000000000000284</v>
      </c>
      <c r="AB569" s="166">
        <f>IF(OR(Z569=0,Z569="#N/A N/A"),0,AA569 / Z569*100)</f>
        <v>0.16233766233766464</v>
      </c>
      <c r="AC569" s="161">
        <v>0</v>
      </c>
      <c r="AD569" s="163">
        <f>IF(D569 = C791,1,_xll.BDP(K569,$AD$7)*L569)</f>
        <v>0.89166000000000001</v>
      </c>
      <c r="AE569" s="186">
        <f>AA569*AC569*T569/AD569 / AF791</f>
        <v>0</v>
      </c>
      <c r="AF569" s="197"/>
      <c r="AG569" s="188"/>
      <c r="AH569" s="170"/>
    </row>
    <row r="570" spans="2:34" s="43" customFormat="1" x14ac:dyDescent="0.2">
      <c r="B570" s="48">
        <v>3542</v>
      </c>
      <c r="C570" s="140" t="s">
        <v>83</v>
      </c>
      <c r="D570" s="43" t="str">
        <f>_xll.BDP(C570,$D$7)</f>
        <v>GBp</v>
      </c>
      <c r="E570" s="43" t="s">
        <v>529</v>
      </c>
      <c r="F570" s="2">
        <f>_xll.BDP(C570,$F$7)</f>
        <v>1285.5</v>
      </c>
      <c r="G570" s="2">
        <f>_xll.BDP(C570,$G$7)</f>
        <v>1311</v>
      </c>
      <c r="H570" s="33">
        <f>IF(OR(G570="#N/A N/A",F570="#N/A N/A"),0,  G570 - F570)</f>
        <v>25.5</v>
      </c>
      <c r="I570" s="22">
        <f>IF(OR(F570=0,F570="#N/A N/A"),0,H570 / F570*100)</f>
        <v>1.9836639439906651</v>
      </c>
      <c r="J570" s="25">
        <v>-34000</v>
      </c>
      <c r="K570" s="48" t="str">
        <f>CONCATENATE(C791,D570, " Curncy")</f>
        <v>EURGBp Curncy</v>
      </c>
      <c r="L570" s="43">
        <f>IF(D570 = C791,1,_xll.BDP(K570,$L$7))</f>
        <v>1</v>
      </c>
      <c r="M570" s="4">
        <f>IF(D570 = C791,1,_xll.BDP(K570,$M$7)*L570)</f>
        <v>0.89085999999999999</v>
      </c>
      <c r="N570" s="7">
        <f>H570*J570*T570/M570</f>
        <v>-9732.1689154300348</v>
      </c>
      <c r="O570" s="8">
        <f>N570 / Y791</f>
        <v>-5.7846194242924101E-5</v>
      </c>
      <c r="P570" s="7">
        <f>G570*J570*T570/M570</f>
        <v>-500347.97835799115</v>
      </c>
      <c r="Q570" s="10">
        <f>P570 / Y791*100</f>
        <v>-0.29739749275479799</v>
      </c>
      <c r="R570" s="10">
        <f>IF(Q570&lt;0,Q570,0)</f>
        <v>-0.29739749275479799</v>
      </c>
      <c r="S570" s="150">
        <f>IF(Q570&gt;0,Q570,0)</f>
        <v>0</v>
      </c>
      <c r="T570" s="33">
        <f>IF(EXACT(D570,UPPER(D570)),1,0.01)/V570</f>
        <v>0.01</v>
      </c>
      <c r="U570" s="43">
        <v>0</v>
      </c>
      <c r="V570" s="43">
        <v>1</v>
      </c>
      <c r="W570" s="143">
        <f>IF(AND(Q570&lt;0,O570&gt;0),O570,0)</f>
        <v>0</v>
      </c>
      <c r="X570" s="143">
        <f>IF(AND(Q570&gt;0,O570&gt;0),O570,0)</f>
        <v>0</v>
      </c>
      <c r="Y570" s="194"/>
      <c r="Z570" s="177">
        <f>_xll.BDH(C570,$Z$7,$D$1,$D$1)</f>
        <v>1276</v>
      </c>
      <c r="AA570" s="174">
        <f>IF(OR(F570="#N/A N/A",Z570="#N/A N/A"),0,  F570 - Z570)</f>
        <v>9.5</v>
      </c>
      <c r="AB570" s="166">
        <f>IF(OR(Z570=0,Z570="#N/A N/A"),0,AA570 / Z570*100)</f>
        <v>0.74451410658307204</v>
      </c>
      <c r="AC570" s="161">
        <v>-34000</v>
      </c>
      <c r="AD570" s="163">
        <f>IF(D570 = C791,1,_xll.BDP(K570,$AD$7)*L570)</f>
        <v>0.89166000000000001</v>
      </c>
      <c r="AE570" s="186">
        <f>AA570*AC570*T570/AD570 / AF791</f>
        <v>-2.1290022662001037E-5</v>
      </c>
      <c r="AF570" s="197"/>
      <c r="AG570" s="188"/>
      <c r="AH570" s="170"/>
    </row>
    <row r="571" spans="2:34" s="43" customFormat="1" ht="12" customHeight="1" x14ac:dyDescent="0.2">
      <c r="B571" s="48">
        <v>6356</v>
      </c>
      <c r="C571" s="140" t="s">
        <v>1300</v>
      </c>
      <c r="D571" s="43" t="str">
        <f>_xll.BDP(C571,$D$7)</f>
        <v>GBp</v>
      </c>
      <c r="E571" s="43" t="s">
        <v>1425</v>
      </c>
      <c r="F571" s="2">
        <f>_xll.BDP(C571,$F$7)</f>
        <v>83.7</v>
      </c>
      <c r="G571" s="2">
        <f>_xll.BDP(C571,$G$7)</f>
        <v>84.9</v>
      </c>
      <c r="H571" s="33">
        <f>IF(OR(G571="#N/A N/A",F571="#N/A N/A"),0,  G571 - F571)</f>
        <v>1.2000000000000028</v>
      </c>
      <c r="I571" s="22">
        <f>IF(OR(F571=0,F571="#N/A N/A"),0,H571 / F571*100)</f>
        <v>1.4336917562724047</v>
      </c>
      <c r="J571" s="25">
        <v>0</v>
      </c>
      <c r="K571" s="48" t="str">
        <f>CONCATENATE(C791,D571, " Curncy")</f>
        <v>EURGBp Curncy</v>
      </c>
      <c r="L571" s="43">
        <f>IF(D571 = C791,1,_xll.BDP(K571,$L$7))</f>
        <v>1</v>
      </c>
      <c r="M571" s="4">
        <f>IF(D571 = C791,1,_xll.BDP(K571,$M$7)*L571)</f>
        <v>0.89085999999999999</v>
      </c>
      <c r="N571" s="7">
        <f>H571*J571*T571/M571</f>
        <v>0</v>
      </c>
      <c r="O571" s="8">
        <f>N571 / Y791</f>
        <v>0</v>
      </c>
      <c r="P571" s="7">
        <f>G571*J571*T571/M571</f>
        <v>0</v>
      </c>
      <c r="Q571" s="10">
        <f>P571 / Y791*100</f>
        <v>0</v>
      </c>
      <c r="R571" s="10">
        <f>IF(Q571&lt;0,Q571,0)</f>
        <v>0</v>
      </c>
      <c r="S571" s="150">
        <f>IF(Q571&gt;0,Q571,0)</f>
        <v>0</v>
      </c>
      <c r="T571" s="33">
        <f>IF(EXACT(D571,UPPER(D571)),1,0.01)/V571</f>
        <v>0.01</v>
      </c>
      <c r="U571" s="43">
        <v>0</v>
      </c>
      <c r="V571" s="43">
        <v>1</v>
      </c>
      <c r="W571" s="143">
        <f>IF(AND(Q571&lt;0,O571&gt;0),O571,0)</f>
        <v>0</v>
      </c>
      <c r="X571" s="143">
        <f>IF(AND(Q571&gt;0,O571&gt;0),O571,0)</f>
        <v>0</v>
      </c>
      <c r="Y571" s="194"/>
      <c r="Z571" s="177">
        <f>_xll.BDH(C571,$Z$7,$D$1,$D$1)</f>
        <v>79.5</v>
      </c>
      <c r="AA571" s="174">
        <f>IF(OR(F571="#N/A N/A",Z571="#N/A N/A"),0,  F571 - Z571)</f>
        <v>4.2000000000000028</v>
      </c>
      <c r="AB571" s="166">
        <f>IF(OR(Z571=0,Z571="#N/A N/A"),0,AA571 / Z571*100)</f>
        <v>5.2830188679245316</v>
      </c>
      <c r="AC571" s="161">
        <v>0</v>
      </c>
      <c r="AD571" s="163">
        <f>IF(D571 = C791,1,_xll.BDP(K571,$AD$7)*L571)</f>
        <v>0.89166000000000001</v>
      </c>
      <c r="AE571" s="186">
        <f>AA571*AC571*T571/AD571 / AF791</f>
        <v>0</v>
      </c>
      <c r="AF571" s="197"/>
      <c r="AG571" s="188"/>
      <c r="AH571" s="170"/>
    </row>
    <row r="572" spans="2:34" s="43" customFormat="1" x14ac:dyDescent="0.2">
      <c r="B572" s="48">
        <v>26475</v>
      </c>
      <c r="C572" s="140" t="s">
        <v>82</v>
      </c>
      <c r="D572" s="43" t="str">
        <f>_xll.BDP(C572,$D$7)</f>
        <v>GBp</v>
      </c>
      <c r="E572" s="43" t="s">
        <v>400</v>
      </c>
      <c r="F572" s="2">
        <f>_xll.BDP(C572,$F$7)</f>
        <v>2.8000000000000001E-2</v>
      </c>
      <c r="G572" s="2">
        <f>_xll.BDP(C572,$G$7)</f>
        <v>0.03</v>
      </c>
      <c r="H572" s="33">
        <f>IF(OR(G572="#N/A N/A",F572="#N/A N/A"),0,  G572 - F572)</f>
        <v>1.9999999999999983E-3</v>
      </c>
      <c r="I572" s="22">
        <f>IF(OR(F572=0,F572="#N/A N/A"),0,H572 / F572*100)</f>
        <v>7.142857142857137</v>
      </c>
      <c r="J572" s="25">
        <v>22747142048</v>
      </c>
      <c r="K572" s="48" t="str">
        <f>CONCATENATE(C791,D572, " Curncy")</f>
        <v>EURGBp Curncy</v>
      </c>
      <c r="L572" s="43">
        <f>IF(D572 = C791,1,_xll.BDP(K572,$L$7))</f>
        <v>1</v>
      </c>
      <c r="M572" s="4">
        <f>IF(D572 = C791,1,_xll.BDP(K572,$M$7)*L572)</f>
        <v>0.89085999999999999</v>
      </c>
      <c r="N572" s="7">
        <f>H572*J572*T572/M572</f>
        <v>510678.26702287636</v>
      </c>
      <c r="O572" s="8">
        <f>N572 / Y791</f>
        <v>3.0353762338638825E-3</v>
      </c>
      <c r="P572" s="7">
        <f>G572*J572*T572/M572</f>
        <v>7660174.0053431513</v>
      </c>
      <c r="Q572" s="10">
        <f>P572 / Y791*100</f>
        <v>4.5530643507958279</v>
      </c>
      <c r="R572" s="10">
        <f>IF(Q572&lt;0,Q572,0)</f>
        <v>0</v>
      </c>
      <c r="S572" s="150">
        <f>IF(Q572&gt;0,Q572,0)</f>
        <v>4.5530643507958279</v>
      </c>
      <c r="T572" s="33">
        <f>IF(EXACT(D572,UPPER(D572)),1,0.01)/V572</f>
        <v>0.01</v>
      </c>
      <c r="U572" s="43">
        <v>0</v>
      </c>
      <c r="V572" s="43">
        <v>1</v>
      </c>
      <c r="W572" s="143">
        <f>IF(AND(Q572&lt;0,O572&gt;0),O572,0)</f>
        <v>0</v>
      </c>
      <c r="X572" s="143">
        <f>IF(AND(Q572&gt;0,O572&gt;0),O572,0)</f>
        <v>3.0353762338638825E-3</v>
      </c>
      <c r="Y572" s="194"/>
      <c r="Z572" s="177">
        <f>_xll.BDH(C572,$Z$7,$D$1,$D$1)</f>
        <v>2.8000000000000001E-2</v>
      </c>
      <c r="AA572" s="174">
        <f>IF(OR(F572="#N/A N/A",Z572="#N/A N/A"),0,  F572 - Z572)</f>
        <v>0</v>
      </c>
      <c r="AB572" s="166">
        <f>IF(OR(Z572=0,Z572="#N/A N/A"),0,AA572 / Z572*100)</f>
        <v>0</v>
      </c>
      <c r="AC572" s="161">
        <v>22747142048</v>
      </c>
      <c r="AD572" s="163">
        <f>IF(D572 = C791,1,_xll.BDP(K572,$AD$7)*L572)</f>
        <v>0.89166000000000001</v>
      </c>
      <c r="AE572" s="186">
        <f>AA572*AC572*T572/AD572 / AF791</f>
        <v>0</v>
      </c>
      <c r="AF572" s="197"/>
      <c r="AG572" s="188"/>
      <c r="AH572" s="170"/>
    </row>
    <row r="573" spans="2:34" s="43" customFormat="1" x14ac:dyDescent="0.2">
      <c r="B573" s="48">
        <v>3423</v>
      </c>
      <c r="C573" s="140" t="s">
        <v>81</v>
      </c>
      <c r="D573" s="43" t="str">
        <f>_xll.BDP(C573,$D$7)</f>
        <v>GBp</v>
      </c>
      <c r="E573" s="43" t="s">
        <v>530</v>
      </c>
      <c r="F573" s="2">
        <f>_xll.BDP(C573,$F$7)</f>
        <v>186.2</v>
      </c>
      <c r="G573" s="2">
        <f>_xll.BDP(C573,$G$7)</f>
        <v>183.9</v>
      </c>
      <c r="H573" s="33">
        <f>IF(OR(G573="#N/A N/A",F573="#N/A N/A"),0,  G573 - F573)</f>
        <v>-2.2999999999999829</v>
      </c>
      <c r="I573" s="22">
        <f>IF(OR(F573=0,F573="#N/A N/A"),0,H573 / F573*100)</f>
        <v>-1.2352309344790458</v>
      </c>
      <c r="J573" s="25">
        <v>-2296000</v>
      </c>
      <c r="K573" s="48" t="str">
        <f>CONCATENATE(C791,D573, " Curncy")</f>
        <v>EURGBp Curncy</v>
      </c>
      <c r="L573" s="43">
        <f>IF(D573 = C791,1,_xll.BDP(K573,$L$7))</f>
        <v>1</v>
      </c>
      <c r="M573" s="4">
        <f>IF(D573 = C791,1,_xll.BDP(K573,$M$7)*L573)</f>
        <v>0.89085999999999999</v>
      </c>
      <c r="N573" s="7">
        <f>H573*J573*T573/M573</f>
        <v>59277.552028376631</v>
      </c>
      <c r="O573" s="8">
        <f>N573 / Y791</f>
        <v>3.5233469729876733E-4</v>
      </c>
      <c r="P573" s="7">
        <f>G573*J573*T573/M573</f>
        <v>-4739626.8773993673</v>
      </c>
      <c r="Q573" s="10">
        <f>P573 / Y791*100</f>
        <v>-2.8171456884019044</v>
      </c>
      <c r="R573" s="10">
        <f>IF(Q573&lt;0,Q573,0)</f>
        <v>-2.8171456884019044</v>
      </c>
      <c r="S573" s="150">
        <f>IF(Q573&gt;0,Q573,0)</f>
        <v>0</v>
      </c>
      <c r="T573" s="33">
        <f>IF(EXACT(D573,UPPER(D573)),1,0.01)/V573</f>
        <v>0.01</v>
      </c>
      <c r="U573" s="43">
        <v>0</v>
      </c>
      <c r="V573" s="43">
        <v>1</v>
      </c>
      <c r="W573" s="143">
        <f>IF(AND(Q573&lt;0,O573&gt;0),O573,0)</f>
        <v>3.5233469729876733E-4</v>
      </c>
      <c r="X573" s="143">
        <f>IF(AND(Q573&gt;0,O573&gt;0),O573,0)</f>
        <v>0</v>
      </c>
      <c r="Y573" s="194"/>
      <c r="Z573" s="177">
        <f>_xll.BDH(C573,$Z$7,$D$1,$D$1)</f>
        <v>187.2</v>
      </c>
      <c r="AA573" s="174">
        <f>IF(OR(F573="#N/A N/A",Z573="#N/A N/A"),0,  F573 - Z573)</f>
        <v>-1</v>
      </c>
      <c r="AB573" s="166">
        <f>IF(OR(Z573=0,Z573="#N/A N/A"),0,AA573 / Z573*100)</f>
        <v>-0.53418803418803418</v>
      </c>
      <c r="AC573" s="161">
        <v>-2296000</v>
      </c>
      <c r="AD573" s="163">
        <f>IF(D573 = C791,1,_xll.BDP(K573,$AD$7)*L573)</f>
        <v>0.89166000000000001</v>
      </c>
      <c r="AE573" s="186">
        <f>AA573*AC573*T573/AD573 / AF791</f>
        <v>1.5133712703391451E-4</v>
      </c>
      <c r="AF573" s="197"/>
      <c r="AG573" s="188"/>
      <c r="AH573" s="170"/>
    </row>
    <row r="574" spans="2:34" s="43" customFormat="1" x14ac:dyDescent="0.2">
      <c r="B574" s="48">
        <v>19477</v>
      </c>
      <c r="C574" s="140" t="s">
        <v>80</v>
      </c>
      <c r="D574" s="43" t="str">
        <f>_xll.BDP(C574,$D$7)</f>
        <v>GBp</v>
      </c>
      <c r="E574" s="43" t="s">
        <v>399</v>
      </c>
      <c r="F574" s="2">
        <f>_xll.BDP(C574,$F$7)</f>
        <v>65.3</v>
      </c>
      <c r="G574" s="2">
        <f>_xll.BDP(C574,$G$7)</f>
        <v>65.400000000000006</v>
      </c>
      <c r="H574" s="33">
        <f>IF(OR(G574="#N/A N/A",F574="#N/A N/A"),0,  G574 - F574)</f>
        <v>0.10000000000000853</v>
      </c>
      <c r="I574" s="22">
        <f>IF(OR(F574=0,F574="#N/A N/A"),0,H574 / F574*100)</f>
        <v>0.15313935681471444</v>
      </c>
      <c r="J574" s="25">
        <v>4324000</v>
      </c>
      <c r="K574" s="48" t="str">
        <f>CONCATENATE(C791,D574, " Curncy")</f>
        <v>EURGBp Curncy</v>
      </c>
      <c r="L574" s="43">
        <f>IF(D574 = C791,1,_xll.BDP(K574,$L$7))</f>
        <v>1</v>
      </c>
      <c r="M574" s="4">
        <f>IF(D574 = C791,1,_xll.BDP(K574,$M$7)*L574)</f>
        <v>0.89085999999999999</v>
      </c>
      <c r="N574" s="7">
        <f>H574*J574*T574/M574</f>
        <v>4853.7368385609061</v>
      </c>
      <c r="O574" s="8">
        <f>N574 / Y791</f>
        <v>2.8849705179518468E-5</v>
      </c>
      <c r="P574" s="7">
        <f>G574*J574*T574/M574</f>
        <v>3174343.892418562</v>
      </c>
      <c r="Q574" s="10">
        <f>P574 / Y791*100</f>
        <v>1.8867707187403469</v>
      </c>
      <c r="R574" s="10">
        <f>IF(Q574&lt;0,Q574,0)</f>
        <v>0</v>
      </c>
      <c r="S574" s="150">
        <f>IF(Q574&gt;0,Q574,0)</f>
        <v>1.8867707187403469</v>
      </c>
      <c r="T574" s="33">
        <f>IF(EXACT(D574,UPPER(D574)),1,0.01)/V574</f>
        <v>0.01</v>
      </c>
      <c r="U574" s="43">
        <v>0</v>
      </c>
      <c r="V574" s="43">
        <v>1</v>
      </c>
      <c r="W574" s="143">
        <f>IF(AND(Q574&lt;0,O574&gt;0),O574,0)</f>
        <v>0</v>
      </c>
      <c r="X574" s="143">
        <f>IF(AND(Q574&gt;0,O574&gt;0),O574,0)</f>
        <v>2.8849705179518468E-5</v>
      </c>
      <c r="Y574" s="194"/>
      <c r="Z574" s="177">
        <f>_xll.BDH(C574,$Z$7,$D$1,$D$1)</f>
        <v>67</v>
      </c>
      <c r="AA574" s="174">
        <f>IF(OR(F574="#N/A N/A",Z574="#N/A N/A"),0,  F574 - Z574)</f>
        <v>-1.7000000000000028</v>
      </c>
      <c r="AB574" s="166">
        <f>IF(OR(Z574=0,Z574="#N/A N/A"),0,AA574 / Z574*100)</f>
        <v>-2.5373134328358251</v>
      </c>
      <c r="AC574" s="161">
        <v>4324000</v>
      </c>
      <c r="AD574" s="163">
        <f>IF(D574 = C791,1,_xll.BDP(K574,$AD$7)*L574)</f>
        <v>0.89166000000000001</v>
      </c>
      <c r="AE574" s="186">
        <f>AA574*AC574*T574/AD574 / AF791</f>
        <v>-4.8451609468680331E-4</v>
      </c>
      <c r="AF574" s="197"/>
      <c r="AG574" s="188"/>
      <c r="AH574" s="170"/>
    </row>
    <row r="575" spans="2:34" s="43" customFormat="1" ht="12" customHeight="1" x14ac:dyDescent="0.2">
      <c r="B575" s="48">
        <v>3437</v>
      </c>
      <c r="C575" s="140" t="s">
        <v>1301</v>
      </c>
      <c r="D575" s="43" t="str">
        <f>_xll.BDP(C575,$D$7)</f>
        <v>GBp</v>
      </c>
      <c r="E575" s="43" t="s">
        <v>1426</v>
      </c>
      <c r="F575" s="2">
        <f>_xll.BDP(C575,$F$7)</f>
        <v>3880</v>
      </c>
      <c r="G575" s="2">
        <f>_xll.BDP(C575,$G$7)</f>
        <v>3881.5</v>
      </c>
      <c r="H575" s="33">
        <f>IF(OR(G575="#N/A N/A",F575="#N/A N/A"),0,  G575 - F575)</f>
        <v>1.5</v>
      </c>
      <c r="I575" s="22">
        <f>IF(OR(F575=0,F575="#N/A N/A"),0,H575 / F575*100)</f>
        <v>3.8659793814432991E-2</v>
      </c>
      <c r="J575" s="25">
        <v>0</v>
      </c>
      <c r="K575" s="48" t="str">
        <f>CONCATENATE(C791,D575, " Curncy")</f>
        <v>EURGBp Curncy</v>
      </c>
      <c r="L575" s="43">
        <f>IF(D575 = C791,1,_xll.BDP(K575,$L$7))</f>
        <v>1</v>
      </c>
      <c r="M575" s="4">
        <f>IF(D575 = C791,1,_xll.BDP(K575,$M$7)*L575)</f>
        <v>0.89085999999999999</v>
      </c>
      <c r="N575" s="7">
        <f>H575*J575*T575/M575</f>
        <v>0</v>
      </c>
      <c r="O575" s="8">
        <f>N575 / Y791</f>
        <v>0</v>
      </c>
      <c r="P575" s="7">
        <f>G575*J575*T575/M575</f>
        <v>0</v>
      </c>
      <c r="Q575" s="10">
        <f>P575 / Y791*100</f>
        <v>0</v>
      </c>
      <c r="R575" s="10">
        <f>IF(Q575&lt;0,Q575,0)</f>
        <v>0</v>
      </c>
      <c r="S575" s="150">
        <f>IF(Q575&gt;0,Q575,0)</f>
        <v>0</v>
      </c>
      <c r="T575" s="33">
        <f>IF(EXACT(D575,UPPER(D575)),1,0.01)/V575</f>
        <v>0.01</v>
      </c>
      <c r="U575" s="43">
        <v>0</v>
      </c>
      <c r="V575" s="43">
        <v>1</v>
      </c>
      <c r="W575" s="143">
        <f>IF(AND(Q575&lt;0,O575&gt;0),O575,0)</f>
        <v>0</v>
      </c>
      <c r="X575" s="143">
        <f>IF(AND(Q575&gt;0,O575&gt;0),O575,0)</f>
        <v>0</v>
      </c>
      <c r="Y575" s="194"/>
      <c r="Z575" s="177">
        <f>_xll.BDH(C575,$Z$7,$D$1,$D$1)</f>
        <v>3739.5</v>
      </c>
      <c r="AA575" s="174">
        <f>IF(OR(F575="#N/A N/A",Z575="#N/A N/A"),0,  F575 - Z575)</f>
        <v>140.5</v>
      </c>
      <c r="AB575" s="166">
        <f>IF(OR(Z575=0,Z575="#N/A N/A"),0,AA575 / Z575*100)</f>
        <v>3.7571867896777649</v>
      </c>
      <c r="AC575" s="161">
        <v>0</v>
      </c>
      <c r="AD575" s="163">
        <f>IF(D575 = C791,1,_xll.BDP(K575,$AD$7)*L575)</f>
        <v>0.89166000000000001</v>
      </c>
      <c r="AE575" s="186">
        <f>AA575*AC575*T575/AD575 / AF791</f>
        <v>0</v>
      </c>
      <c r="AF575" s="197"/>
      <c r="AG575" s="188"/>
      <c r="AH575" s="170"/>
    </row>
    <row r="576" spans="2:34" s="43" customFormat="1" ht="12" customHeight="1" x14ac:dyDescent="0.2">
      <c r="B576" s="48">
        <v>6520</v>
      </c>
      <c r="C576" s="140" t="s">
        <v>1302</v>
      </c>
      <c r="D576" s="43" t="str">
        <f>_xll.BDP(C576,$D$7)</f>
        <v>GBp</v>
      </c>
      <c r="E576" s="43" t="s">
        <v>1427</v>
      </c>
      <c r="F576" s="2">
        <f>_xll.BDP(C576,$F$7)</f>
        <v>699</v>
      </c>
      <c r="G576" s="2">
        <f>_xll.BDP(C576,$G$7)</f>
        <v>702</v>
      </c>
      <c r="H576" s="33">
        <f>IF(OR(G576="#N/A N/A",F576="#N/A N/A"),0,  G576 - F576)</f>
        <v>3</v>
      </c>
      <c r="I576" s="22">
        <f>IF(OR(F576=0,F576="#N/A N/A"),0,H576 / F576*100)</f>
        <v>0.42918454935622319</v>
      </c>
      <c r="J576" s="25">
        <v>0</v>
      </c>
      <c r="K576" s="48" t="str">
        <f>CONCATENATE(C791,D576, " Curncy")</f>
        <v>EURGBp Curncy</v>
      </c>
      <c r="L576" s="43">
        <f>IF(D576 = C791,1,_xll.BDP(K576,$L$7))</f>
        <v>1</v>
      </c>
      <c r="M576" s="4">
        <f>IF(D576 = C791,1,_xll.BDP(K576,$M$7)*L576)</f>
        <v>0.89085999999999999</v>
      </c>
      <c r="N576" s="7">
        <f>H576*J576*T576/M576</f>
        <v>0</v>
      </c>
      <c r="O576" s="8">
        <f>N576 / Y791</f>
        <v>0</v>
      </c>
      <c r="P576" s="7">
        <f>G576*J576*T576/M576</f>
        <v>0</v>
      </c>
      <c r="Q576" s="10">
        <f>P576 / Y791*100</f>
        <v>0</v>
      </c>
      <c r="R576" s="10">
        <f>IF(Q576&lt;0,Q576,0)</f>
        <v>0</v>
      </c>
      <c r="S576" s="150">
        <f>IF(Q576&gt;0,Q576,0)</f>
        <v>0</v>
      </c>
      <c r="T576" s="33">
        <f>IF(EXACT(D576,UPPER(D576)),1,0.01)/V576</f>
        <v>0.01</v>
      </c>
      <c r="U576" s="43">
        <v>0</v>
      </c>
      <c r="V576" s="43">
        <v>1</v>
      </c>
      <c r="W576" s="143">
        <f>IF(AND(Q576&lt;0,O576&gt;0),O576,0)</f>
        <v>0</v>
      </c>
      <c r="X576" s="143">
        <f>IF(AND(Q576&gt;0,O576&gt;0),O576,0)</f>
        <v>0</v>
      </c>
      <c r="Y576" s="194"/>
      <c r="Z576" s="177">
        <f>_xll.BDH(C576,$Z$7,$D$1,$D$1)</f>
        <v>682</v>
      </c>
      <c r="AA576" s="174">
        <f>IF(OR(F576="#N/A N/A",Z576="#N/A N/A"),0,  F576 - Z576)</f>
        <v>17</v>
      </c>
      <c r="AB576" s="166">
        <f>IF(OR(Z576=0,Z576="#N/A N/A"),0,AA576 / Z576*100)</f>
        <v>2.4926686217008798</v>
      </c>
      <c r="AC576" s="161">
        <v>0</v>
      </c>
      <c r="AD576" s="163">
        <f>IF(D576 = C791,1,_xll.BDP(K576,$AD$7)*L576)</f>
        <v>0.89166000000000001</v>
      </c>
      <c r="AE576" s="186">
        <f>AA576*AC576*T576/AD576 / AF791</f>
        <v>0</v>
      </c>
      <c r="AF576" s="197"/>
      <c r="AG576" s="188"/>
      <c r="AH576" s="170"/>
    </row>
    <row r="577" spans="1:35" s="43" customFormat="1" ht="12" customHeight="1" x14ac:dyDescent="0.2">
      <c r="B577" s="48">
        <v>3428</v>
      </c>
      <c r="C577" s="140" t="s">
        <v>1303</v>
      </c>
      <c r="D577" s="43" t="str">
        <f>_xll.BDP(C577,$D$7)</f>
        <v>GBp</v>
      </c>
      <c r="E577" s="43" t="s">
        <v>1428</v>
      </c>
      <c r="F577" s="2">
        <f>_xll.BDP(C577,$F$7)</f>
        <v>77.75</v>
      </c>
      <c r="G577" s="2">
        <f>_xll.BDP(C577,$G$7)</f>
        <v>78.349999999999994</v>
      </c>
      <c r="H577" s="33">
        <f>IF(OR(G577="#N/A N/A",F577="#N/A N/A"),0,  G577 - F577)</f>
        <v>0.59999999999999432</v>
      </c>
      <c r="I577" s="22">
        <f>IF(OR(F577=0,F577="#N/A N/A"),0,H577 / F577*100)</f>
        <v>0.77170418006430141</v>
      </c>
      <c r="J577" s="25">
        <v>0</v>
      </c>
      <c r="K577" s="48" t="str">
        <f>CONCATENATE(C791,D577, " Curncy")</f>
        <v>EURGBp Curncy</v>
      </c>
      <c r="L577" s="43">
        <f>IF(D577 = C791,1,_xll.BDP(K577,$L$7))</f>
        <v>1</v>
      </c>
      <c r="M577" s="4">
        <f>IF(D577 = C791,1,_xll.BDP(K577,$M$7)*L577)</f>
        <v>0.89085999999999999</v>
      </c>
      <c r="N577" s="7">
        <f>H577*J577*T577/M577</f>
        <v>0</v>
      </c>
      <c r="O577" s="8">
        <f>N577 / Y791</f>
        <v>0</v>
      </c>
      <c r="P577" s="7">
        <f>G577*J577*T577/M577</f>
        <v>0</v>
      </c>
      <c r="Q577" s="10">
        <f>P577 / Y791*100</f>
        <v>0</v>
      </c>
      <c r="R577" s="10">
        <f>IF(Q577&lt;0,Q577,0)</f>
        <v>0</v>
      </c>
      <c r="S577" s="150">
        <f>IF(Q577&gt;0,Q577,0)</f>
        <v>0</v>
      </c>
      <c r="T577" s="33">
        <f>IF(EXACT(D577,UPPER(D577)),1,0.01)/V577</f>
        <v>0.01</v>
      </c>
      <c r="U577" s="43">
        <v>0</v>
      </c>
      <c r="V577" s="43">
        <v>1</v>
      </c>
      <c r="W577" s="143">
        <f>IF(AND(Q577&lt;0,O577&gt;0),O577,0)</f>
        <v>0</v>
      </c>
      <c r="X577" s="143">
        <f>IF(AND(Q577&gt;0,O577&gt;0),O577,0)</f>
        <v>0</v>
      </c>
      <c r="Y577" s="194"/>
      <c r="Z577" s="177">
        <f>_xll.BDH(C577,$Z$7,$D$1,$D$1)</f>
        <v>79.95</v>
      </c>
      <c r="AA577" s="174">
        <f>IF(OR(F577="#N/A N/A",Z577="#N/A N/A"),0,  F577 - Z577)</f>
        <v>-2.2000000000000028</v>
      </c>
      <c r="AB577" s="166">
        <f>IF(OR(Z577=0,Z577="#N/A N/A"),0,AA577 / Z577*100)</f>
        <v>-2.7517198248905599</v>
      </c>
      <c r="AC577" s="161">
        <v>0</v>
      </c>
      <c r="AD577" s="163">
        <f>IF(D577 = C791,1,_xll.BDP(K577,$AD$7)*L577)</f>
        <v>0.89166000000000001</v>
      </c>
      <c r="AE577" s="186">
        <f>AA577*AC577*T577/AD577 / AF791</f>
        <v>0</v>
      </c>
      <c r="AF577" s="197"/>
      <c r="AG577" s="188"/>
      <c r="AH577" s="170"/>
    </row>
    <row r="578" spans="1:35" s="43" customFormat="1" ht="12" customHeight="1" x14ac:dyDescent="0.2">
      <c r="B578" s="48">
        <v>6303</v>
      </c>
      <c r="C578" s="140" t="s">
        <v>1304</v>
      </c>
      <c r="D578" s="43" t="str">
        <f>_xll.BDP(C578,$D$7)</f>
        <v>GBp</v>
      </c>
      <c r="E578" s="43" t="s">
        <v>1429</v>
      </c>
      <c r="F578" s="2">
        <f>_xll.BDP(C578,$F$7)</f>
        <v>731.2</v>
      </c>
      <c r="G578" s="2">
        <f>_xll.BDP(C578,$G$7)</f>
        <v>737.6</v>
      </c>
      <c r="H578" s="33">
        <f>IF(OR(G578="#N/A N/A",F578="#N/A N/A"),0,  G578 - F578)</f>
        <v>6.3999999999999773</v>
      </c>
      <c r="I578" s="22">
        <f>IF(OR(F578=0,F578="#N/A N/A"),0,H578 / F578*100)</f>
        <v>0.87527352297592687</v>
      </c>
      <c r="J578" s="25">
        <v>0</v>
      </c>
      <c r="K578" s="48" t="str">
        <f>CONCATENATE(C791,D578, " Curncy")</f>
        <v>EURGBp Curncy</v>
      </c>
      <c r="L578" s="43">
        <f>IF(D578 = C791,1,_xll.BDP(K578,$L$7))</f>
        <v>1</v>
      </c>
      <c r="M578" s="4">
        <f>IF(D578 = C791,1,_xll.BDP(K578,$M$7)*L578)</f>
        <v>0.89085999999999999</v>
      </c>
      <c r="N578" s="7">
        <f>H578*J578*T578/M578</f>
        <v>0</v>
      </c>
      <c r="O578" s="8">
        <f>N578 / Y791</f>
        <v>0</v>
      </c>
      <c r="P578" s="7">
        <f>G578*J578*T578/M578</f>
        <v>0</v>
      </c>
      <c r="Q578" s="10">
        <f>P578 / Y791*100</f>
        <v>0</v>
      </c>
      <c r="R578" s="10">
        <f>IF(Q578&lt;0,Q578,0)</f>
        <v>0</v>
      </c>
      <c r="S578" s="150">
        <f>IF(Q578&gt;0,Q578,0)</f>
        <v>0</v>
      </c>
      <c r="T578" s="33">
        <f>IF(EXACT(D578,UPPER(D578)),1,0.01)/V578</f>
        <v>0.01</v>
      </c>
      <c r="U578" s="43">
        <v>0</v>
      </c>
      <c r="V578" s="43">
        <v>1</v>
      </c>
      <c r="W578" s="143">
        <f>IF(AND(Q578&lt;0,O578&gt;0),O578,0)</f>
        <v>0</v>
      </c>
      <c r="X578" s="143">
        <f>IF(AND(Q578&gt;0,O578&gt;0),O578,0)</f>
        <v>0</v>
      </c>
      <c r="Y578" s="194"/>
      <c r="Z578" s="177">
        <f>_xll.BDH(C578,$Z$7,$D$1,$D$1)</f>
        <v>745.6</v>
      </c>
      <c r="AA578" s="174">
        <f>IF(OR(F578="#N/A N/A",Z578="#N/A N/A"),0,  F578 - Z578)</f>
        <v>-14.399999999999977</v>
      </c>
      <c r="AB578" s="166">
        <f>IF(OR(Z578=0,Z578="#N/A N/A"),0,AA578 / Z578*100)</f>
        <v>-1.9313304721030013</v>
      </c>
      <c r="AC578" s="161">
        <v>0</v>
      </c>
      <c r="AD578" s="163">
        <f>IF(D578 = C791,1,_xll.BDP(K578,$AD$7)*L578)</f>
        <v>0.89166000000000001</v>
      </c>
      <c r="AE578" s="186">
        <f>AA578*AC578*T578/AD578 / AF791</f>
        <v>0</v>
      </c>
      <c r="AF578" s="197"/>
      <c r="AG578" s="188"/>
      <c r="AH578" s="170"/>
    </row>
    <row r="579" spans="1:35" s="43" customFormat="1" ht="12" customHeight="1" x14ac:dyDescent="0.2">
      <c r="B579" s="48">
        <v>23560</v>
      </c>
      <c r="C579" s="140" t="s">
        <v>1305</v>
      </c>
      <c r="D579" s="43" t="str">
        <f>_xll.BDP(C579,$D$7)</f>
        <v>GBp</v>
      </c>
      <c r="E579" s="43" t="s">
        <v>1430</v>
      </c>
      <c r="F579" s="2">
        <f>_xll.BDP(C579,$F$7)</f>
        <v>2560</v>
      </c>
      <c r="G579" s="2">
        <f>_xll.BDP(C579,$G$7)</f>
        <v>2552</v>
      </c>
      <c r="H579" s="33">
        <f>IF(OR(G579="#N/A N/A",F579="#N/A N/A"),0,  G579 - F579)</f>
        <v>-8</v>
      </c>
      <c r="I579" s="22">
        <f>IF(OR(F579=0,F579="#N/A N/A"),0,H579 / F579*100)</f>
        <v>-0.3125</v>
      </c>
      <c r="J579" s="25">
        <v>0</v>
      </c>
      <c r="K579" s="48" t="str">
        <f>CONCATENATE(C791,D579, " Curncy")</f>
        <v>EURGBp Curncy</v>
      </c>
      <c r="L579" s="43">
        <f>IF(D579 = C791,1,_xll.BDP(K579,$L$7))</f>
        <v>1</v>
      </c>
      <c r="M579" s="4">
        <f>IF(D579 = C791,1,_xll.BDP(K579,$M$7)*L579)</f>
        <v>0.89085999999999999</v>
      </c>
      <c r="N579" s="7">
        <f>H579*J579*T579/M579</f>
        <v>0</v>
      </c>
      <c r="O579" s="8">
        <f>N579 / Y791</f>
        <v>0</v>
      </c>
      <c r="P579" s="7">
        <f>G579*J579*T579/M579</f>
        <v>0</v>
      </c>
      <c r="Q579" s="10">
        <f>P579 / Y791*100</f>
        <v>0</v>
      </c>
      <c r="R579" s="10">
        <f>IF(Q579&lt;0,Q579,0)</f>
        <v>0</v>
      </c>
      <c r="S579" s="150">
        <f>IF(Q579&gt;0,Q579,0)</f>
        <v>0</v>
      </c>
      <c r="T579" s="33">
        <f>IF(EXACT(D579,UPPER(D579)),1,0.01)/V579</f>
        <v>0.01</v>
      </c>
      <c r="U579" s="43">
        <v>0</v>
      </c>
      <c r="V579" s="43">
        <v>1</v>
      </c>
      <c r="W579" s="143">
        <f>IF(AND(Q579&lt;0,O579&gt;0),O579,0)</f>
        <v>0</v>
      </c>
      <c r="X579" s="143">
        <f>IF(AND(Q579&gt;0,O579&gt;0),O579,0)</f>
        <v>0</v>
      </c>
      <c r="Y579" s="194"/>
      <c r="Z579" s="177">
        <f>_xll.BDH(C579,$Z$7,$D$1,$D$1)</f>
        <v>2568</v>
      </c>
      <c r="AA579" s="174">
        <f>IF(OR(F579="#N/A N/A",Z579="#N/A N/A"),0,  F579 - Z579)</f>
        <v>-8</v>
      </c>
      <c r="AB579" s="166">
        <f>IF(OR(Z579=0,Z579="#N/A N/A"),0,AA579 / Z579*100)</f>
        <v>-0.3115264797507788</v>
      </c>
      <c r="AC579" s="161">
        <v>0</v>
      </c>
      <c r="AD579" s="163">
        <f>IF(D579 = C791,1,_xll.BDP(K579,$AD$7)*L579)</f>
        <v>0.89166000000000001</v>
      </c>
      <c r="AE579" s="186">
        <f>AA579*AC579*T579/AD579 / AF791</f>
        <v>0</v>
      </c>
      <c r="AF579" s="197"/>
      <c r="AG579" s="188"/>
      <c r="AH579" s="170"/>
    </row>
    <row r="580" spans="1:35" x14ac:dyDescent="0.2">
      <c r="B580" s="48">
        <v>3419</v>
      </c>
      <c r="C580" s="140" t="s">
        <v>4</v>
      </c>
      <c r="D580" s="1" t="str">
        <f>_xll.BDP(C580,$D$7)</f>
        <v>GBp</v>
      </c>
      <c r="E580" s="1" t="s">
        <v>531</v>
      </c>
      <c r="F580" s="2">
        <f>_xll.BDP(C580,$F$7)</f>
        <v>204.5</v>
      </c>
      <c r="G580" s="2">
        <f>_xll.BDP(C580,$G$7)</f>
        <v>206.2</v>
      </c>
      <c r="H580" s="33">
        <f>IF(OR(G580="#N/A N/A",F580="#N/A N/A"),0,  G580 - F580)</f>
        <v>1.6999999999999886</v>
      </c>
      <c r="I580" s="22">
        <f>IF(OR(F580=0,F580="#N/A N/A"),0,H580 / F580*100)</f>
        <v>0.83129584352077679</v>
      </c>
      <c r="J580" s="25">
        <v>1247000</v>
      </c>
      <c r="K580" s="48" t="str">
        <f>CONCATENATE(C791,D580, " Curncy")</f>
        <v>EURGBp Curncy</v>
      </c>
      <c r="L580" s="1">
        <f>IF(D580 = C791,1,_xll.BDP(K580,$L$7))</f>
        <v>1</v>
      </c>
      <c r="M580" s="4">
        <f>IF(D580 = C791,1,_xll.BDP(K580,$M$7)*L580)</f>
        <v>0.89085999999999999</v>
      </c>
      <c r="N580" s="7">
        <f>H580*J580*T580/M580</f>
        <v>23796.107132433674</v>
      </c>
      <c r="O580" s="8">
        <f>N580 / Y791</f>
        <v>1.4143961611946251E-4</v>
      </c>
      <c r="P580" s="7">
        <f>G580*J580*T580/M580</f>
        <v>2886327.8180634445</v>
      </c>
      <c r="Q580" s="10">
        <f>P580 / Y791*100</f>
        <v>1.7155793437549034</v>
      </c>
      <c r="R580" s="10">
        <f>IF(Q580&lt;0,Q580,0)</f>
        <v>0</v>
      </c>
      <c r="S580" s="150">
        <f>IF(Q580&gt;0,Q580,0)</f>
        <v>1.7155793437549034</v>
      </c>
      <c r="T580" s="33">
        <f>IF(EXACT(D580,UPPER(D580)),1,0.01)/V580</f>
        <v>0.01</v>
      </c>
      <c r="U580" s="43">
        <v>0</v>
      </c>
      <c r="V580" s="43">
        <v>1</v>
      </c>
      <c r="W580" s="143">
        <f>IF(AND(Q580&lt;0,O580&gt;0),O580,0)</f>
        <v>0</v>
      </c>
      <c r="X580" s="143">
        <f>IF(AND(Q580&gt;0,O580&gt;0),O580,0)</f>
        <v>1.4143961611946251E-4</v>
      </c>
      <c r="Y580" s="194"/>
      <c r="Z580" s="177">
        <f>_xll.BDH(C580,$Z$7,$D$1,$D$1)</f>
        <v>203.4</v>
      </c>
      <c r="AA580" s="174">
        <f>IF(OR(F580="#N/A N/A",Z580="#N/A N/A"),0,  F580 - Z580)</f>
        <v>1.0999999999999943</v>
      </c>
      <c r="AB580" s="166">
        <f>IF(OR(Z580=0,Z580="#N/A N/A"),0,AA580 / Z580*100)</f>
        <v>0.54080629301867955</v>
      </c>
      <c r="AC580" s="161">
        <v>1247000</v>
      </c>
      <c r="AD580" s="163">
        <f>IF(D580 = C791,1,_xll.BDP(K580,$AD$7)*L580)</f>
        <v>0.89166000000000001</v>
      </c>
      <c r="AE580" s="186">
        <f>AA580*AC580*T580/AD580 / AF791</f>
        <v>9.0413387261506747E-5</v>
      </c>
      <c r="AF580" s="197"/>
      <c r="AH580" s="170"/>
      <c r="AI580" s="43"/>
    </row>
    <row r="581" spans="1:35" s="43" customFormat="1" ht="12" customHeight="1" x14ac:dyDescent="0.2">
      <c r="B581" s="48">
        <v>10172</v>
      </c>
      <c r="C581" s="140" t="s">
        <v>1307</v>
      </c>
      <c r="D581" s="43" t="str">
        <f>_xll.BDP(C581,$D$7)</f>
        <v>GBp</v>
      </c>
      <c r="E581" s="43" t="s">
        <v>1432</v>
      </c>
      <c r="F581" s="2">
        <f>_xll.BDP(C581,$F$7)</f>
        <v>326.5</v>
      </c>
      <c r="G581" s="2">
        <f>_xll.BDP(C581,$G$7)</f>
        <v>330</v>
      </c>
      <c r="H581" s="33">
        <f>IF(OR(G581="#N/A N/A",F581="#N/A N/A"),0,  G581 - F581)</f>
        <v>3.5</v>
      </c>
      <c r="I581" s="22">
        <f>IF(OR(F581=0,F581="#N/A N/A"),0,H581 / F581*100)</f>
        <v>1.0719754977029097</v>
      </c>
      <c r="J581" s="25">
        <v>0</v>
      </c>
      <c r="K581" s="48" t="str">
        <f>CONCATENATE(C791,D581, " Curncy")</f>
        <v>EURGBp Curncy</v>
      </c>
      <c r="L581" s="43">
        <f>IF(D581 = C791,1,_xll.BDP(K581,$L$7))</f>
        <v>1</v>
      </c>
      <c r="M581" s="4">
        <f>IF(D581 = C791,1,_xll.BDP(K581,$M$7)*L581)</f>
        <v>0.89085999999999999</v>
      </c>
      <c r="N581" s="7">
        <f>H581*J581*T581/M581</f>
        <v>0</v>
      </c>
      <c r="O581" s="8">
        <f>N581 / Y791</f>
        <v>0</v>
      </c>
      <c r="P581" s="7">
        <f>G581*J581*T581/M581</f>
        <v>0</v>
      </c>
      <c r="Q581" s="10">
        <f>P581 / Y791*100</f>
        <v>0</v>
      </c>
      <c r="R581" s="10">
        <f>IF(Q581&lt;0,Q581,0)</f>
        <v>0</v>
      </c>
      <c r="S581" s="150">
        <f>IF(Q581&gt;0,Q581,0)</f>
        <v>0</v>
      </c>
      <c r="T581" s="33">
        <f>IF(EXACT(D581,UPPER(D581)),1,0.01)/V581</f>
        <v>0.01</v>
      </c>
      <c r="U581" s="43">
        <v>0</v>
      </c>
      <c r="V581" s="43">
        <v>1</v>
      </c>
      <c r="W581" s="143">
        <f>IF(AND(Q581&lt;0,O581&gt;0),O581,0)</f>
        <v>0</v>
      </c>
      <c r="X581" s="143">
        <f>IF(AND(Q581&gt;0,O581&gt;0),O581,0)</f>
        <v>0</v>
      </c>
      <c r="Y581" s="194"/>
      <c r="Z581" s="177">
        <f>_xll.BDH(C581,$Z$7,$D$1,$D$1)</f>
        <v>324.60000000000002</v>
      </c>
      <c r="AA581" s="174">
        <f>IF(OR(F581="#N/A N/A",Z581="#N/A N/A"),0,  F581 - Z581)</f>
        <v>1.8999999999999773</v>
      </c>
      <c r="AB581" s="166">
        <f>IF(OR(Z581=0,Z581="#N/A N/A"),0,AA581 / Z581*100)</f>
        <v>0.58533579790510692</v>
      </c>
      <c r="AC581" s="161">
        <v>0</v>
      </c>
      <c r="AD581" s="163">
        <f>IF(D581 = C791,1,_xll.BDP(K581,$AD$7)*L581)</f>
        <v>0.89166000000000001</v>
      </c>
      <c r="AE581" s="186">
        <f>AA581*AC581*T581/AD581 / AF791</f>
        <v>0</v>
      </c>
      <c r="AF581" s="197"/>
      <c r="AG581" s="188"/>
      <c r="AH581" s="170"/>
    </row>
    <row r="582" spans="1:35" s="43" customFormat="1" ht="12" customHeight="1" x14ac:dyDescent="0.2">
      <c r="B582" s="48">
        <v>6378</v>
      </c>
      <c r="C582" s="140" t="s">
        <v>1257</v>
      </c>
      <c r="D582" s="43" t="str">
        <f>_xll.BDP(C582,$D$7)</f>
        <v>GBp</v>
      </c>
      <c r="E582" s="43" t="s">
        <v>1383</v>
      </c>
      <c r="F582" s="2">
        <f>_xll.BDP(C582,$F$7)</f>
        <v>225.2</v>
      </c>
      <c r="G582" s="2">
        <f>_xll.BDP(C582,$G$7)</f>
        <v>224.9</v>
      </c>
      <c r="H582" s="33">
        <f>IF(OR(G582="#N/A N/A",F582="#N/A N/A"),0,  G582 - F582)</f>
        <v>-0.29999999999998295</v>
      </c>
      <c r="I582" s="22">
        <f>IF(OR(F582=0,F582="#N/A N/A"),0,H582 / F582*100)</f>
        <v>-0.13321492007104038</v>
      </c>
      <c r="J582" s="25">
        <v>0</v>
      </c>
      <c r="K582" s="48" t="str">
        <f>CONCATENATE(C791,D582, " Curncy")</f>
        <v>EURGBp Curncy</v>
      </c>
      <c r="L582" s="43">
        <f>IF(D582 = C791,1,_xll.BDP(K582,$L$7))</f>
        <v>1</v>
      </c>
      <c r="M582" s="4">
        <f>IF(D582 = C791,1,_xll.BDP(K582,$M$7)*L582)</f>
        <v>0.89085999999999999</v>
      </c>
      <c r="N582" s="7">
        <f>H582*J582*T582/M582</f>
        <v>0</v>
      </c>
      <c r="O582" s="8">
        <f>N582 / Y791</f>
        <v>0</v>
      </c>
      <c r="P582" s="7">
        <f>G582*J582*T582/M582</f>
        <v>0</v>
      </c>
      <c r="Q582" s="10">
        <f>P582 / Y791*100</f>
        <v>0</v>
      </c>
      <c r="R582" s="10">
        <f>IF(Q582&lt;0,Q582,0)</f>
        <v>0</v>
      </c>
      <c r="S582" s="150">
        <f>IF(Q582&gt;0,Q582,0)</f>
        <v>0</v>
      </c>
      <c r="T582" s="33">
        <f>IF(EXACT(D582,UPPER(D582)),1,0.01)/V582</f>
        <v>0.01</v>
      </c>
      <c r="U582" s="43">
        <v>0</v>
      </c>
      <c r="V582" s="43">
        <v>1</v>
      </c>
      <c r="W582" s="143">
        <f>IF(AND(Q582&lt;0,O582&gt;0),O582,0)</f>
        <v>0</v>
      </c>
      <c r="X582" s="143">
        <f>IF(AND(Q582&gt;0,O582&gt;0),O582,0)</f>
        <v>0</v>
      </c>
      <c r="Y582" s="194"/>
      <c r="Z582" s="177">
        <f>_xll.BDH(C582,$Z$7,$D$1,$D$1)</f>
        <v>225.7</v>
      </c>
      <c r="AA582" s="174">
        <f>IF(OR(F582="#N/A N/A",Z582="#N/A N/A"),0,  F582 - Z582)</f>
        <v>-0.5</v>
      </c>
      <c r="AB582" s="166">
        <f>IF(OR(Z582=0,Z582="#N/A N/A"),0,AA582 / Z582*100)</f>
        <v>-0.22153300841825435</v>
      </c>
      <c r="AC582" s="161">
        <v>0</v>
      </c>
      <c r="AD582" s="163">
        <f>IF(D582 = C791,1,_xll.BDP(K582,$AD$7)*L582)</f>
        <v>0.89166000000000001</v>
      </c>
      <c r="AE582" s="186">
        <f>AA582*AC582*T582/AD582 / AF791</f>
        <v>0</v>
      </c>
      <c r="AF582" s="197"/>
      <c r="AG582" s="188"/>
      <c r="AH582" s="170"/>
    </row>
    <row r="583" spans="1:35" s="43" customFormat="1" ht="12" customHeight="1" x14ac:dyDescent="0.2">
      <c r="B583" s="48">
        <v>6363</v>
      </c>
      <c r="C583" s="140" t="s">
        <v>1221</v>
      </c>
      <c r="D583" s="43" t="str">
        <f>_xll.BDP(C583,$D$7)</f>
        <v>GBp</v>
      </c>
      <c r="E583" s="43" t="s">
        <v>1346</v>
      </c>
      <c r="F583" s="2">
        <f>_xll.BDP(C583,$F$7)</f>
        <v>5334</v>
      </c>
      <c r="G583" s="2">
        <f>_xll.BDP(C583,$G$7)</f>
        <v>5314</v>
      </c>
      <c r="H583" s="33">
        <f>IF(OR(G583="#N/A N/A",F583="#N/A N/A"),0,  G583 - F583)</f>
        <v>-20</v>
      </c>
      <c r="I583" s="22">
        <f>IF(OR(F583=0,F583="#N/A N/A"),0,H583 / F583*100)</f>
        <v>-0.37495313085864268</v>
      </c>
      <c r="J583" s="25">
        <v>0</v>
      </c>
      <c r="K583" s="48" t="str">
        <f>CONCATENATE(C791,D583, " Curncy")</f>
        <v>EURGBp Curncy</v>
      </c>
      <c r="L583" s="43">
        <f>IF(D583 = C791,1,_xll.BDP(K583,$L$7))</f>
        <v>1</v>
      </c>
      <c r="M583" s="4">
        <f>IF(D583 = C791,1,_xll.BDP(K583,$M$7)*L583)</f>
        <v>0.89085999999999999</v>
      </c>
      <c r="N583" s="7">
        <f>H583*J583*T583/M583</f>
        <v>0</v>
      </c>
      <c r="O583" s="8">
        <f>N583 / Y791</f>
        <v>0</v>
      </c>
      <c r="P583" s="7">
        <f>G583*J583*T583/M583</f>
        <v>0</v>
      </c>
      <c r="Q583" s="10">
        <f>P583 / Y791*100</f>
        <v>0</v>
      </c>
      <c r="R583" s="10">
        <f>IF(Q583&lt;0,Q583,0)</f>
        <v>0</v>
      </c>
      <c r="S583" s="150">
        <f>IF(Q583&gt;0,Q583,0)</f>
        <v>0</v>
      </c>
      <c r="T583" s="33">
        <f>IF(EXACT(D583,UPPER(D583)),1,0.01)/V583</f>
        <v>0.01</v>
      </c>
      <c r="U583" s="43">
        <v>0</v>
      </c>
      <c r="V583" s="43">
        <v>1</v>
      </c>
      <c r="W583" s="143">
        <f>IF(AND(Q583&lt;0,O583&gt;0),O583,0)</f>
        <v>0</v>
      </c>
      <c r="X583" s="143">
        <f>IF(AND(Q583&gt;0,O583&gt;0),O583,0)</f>
        <v>0</v>
      </c>
      <c r="Y583" s="194"/>
      <c r="Z583" s="177">
        <f>_xll.BDH(C583,$Z$7,$D$1,$D$1)</f>
        <v>5160</v>
      </c>
      <c r="AA583" s="174">
        <f>IF(OR(F583="#N/A N/A",Z583="#N/A N/A"),0,  F583 - Z583)</f>
        <v>174</v>
      </c>
      <c r="AB583" s="166">
        <f>IF(OR(Z583=0,Z583="#N/A N/A"),0,AA583 / Z583*100)</f>
        <v>3.3720930232558142</v>
      </c>
      <c r="AC583" s="161">
        <v>0</v>
      </c>
      <c r="AD583" s="163">
        <f>IF(D583 = C791,1,_xll.BDP(K583,$AD$7)*L583)</f>
        <v>0.89166000000000001</v>
      </c>
      <c r="AE583" s="186">
        <f>AA583*AC583*T583/AD583 / AF791</f>
        <v>0</v>
      </c>
      <c r="AF583" s="197"/>
      <c r="AG583" s="188"/>
      <c r="AH583" s="170"/>
    </row>
    <row r="584" spans="1:35" s="43" customFormat="1" x14ac:dyDescent="0.2">
      <c r="B584" s="48">
        <v>10174</v>
      </c>
      <c r="C584" s="140" t="s">
        <v>79</v>
      </c>
      <c r="D584" s="43" t="str">
        <f>_xll.BDP(C584,$D$7)</f>
        <v>GBp</v>
      </c>
      <c r="E584" s="43" t="s">
        <v>532</v>
      </c>
      <c r="F584" s="2">
        <f>_xll.BDP(C584,$F$7)</f>
        <v>1210.5</v>
      </c>
      <c r="G584" s="2">
        <f>_xll.BDP(C584,$G$7)</f>
        <v>1215</v>
      </c>
      <c r="H584" s="33">
        <f>IF(OR(G584="#N/A N/A",F584="#N/A N/A"),0,  G584 - F584)</f>
        <v>4.5</v>
      </c>
      <c r="I584" s="22">
        <f>IF(OR(F584=0,F584="#N/A N/A"),0,H584 / F584*100)</f>
        <v>0.37174721189591076</v>
      </c>
      <c r="J584" s="25">
        <v>-156300</v>
      </c>
      <c r="K584" s="48" t="str">
        <f>CONCATENATE(C791,D584, " Curncy")</f>
        <v>EURGBp Curncy</v>
      </c>
      <c r="L584" s="43">
        <f>IF(D584 = C791,1,_xll.BDP(K584,$L$7))</f>
        <v>1</v>
      </c>
      <c r="M584" s="4">
        <f>IF(D584 = C791,1,_xll.BDP(K584,$M$7)*L584)</f>
        <v>0.89085999999999999</v>
      </c>
      <c r="N584" s="7">
        <f>H584*J584*T584/M584</f>
        <v>-7895.1799384864062</v>
      </c>
      <c r="O584" s="8">
        <f>N584 / Y791</f>
        <v>-4.6927474879770083E-5</v>
      </c>
      <c r="P584" s="7">
        <f>G584*J584*T584/M584</f>
        <v>-2131698.5833913297</v>
      </c>
      <c r="Q584" s="10">
        <f>P584 / Y791*100</f>
        <v>-1.2670418217537922</v>
      </c>
      <c r="R584" s="10">
        <f>IF(Q584&lt;0,Q584,0)</f>
        <v>-1.2670418217537922</v>
      </c>
      <c r="S584" s="150">
        <f>IF(Q584&gt;0,Q584,0)</f>
        <v>0</v>
      </c>
      <c r="T584" s="33">
        <f>IF(EXACT(D584,UPPER(D584)),1,0.01)/V584</f>
        <v>0.01</v>
      </c>
      <c r="U584" s="43">
        <v>0</v>
      </c>
      <c r="V584" s="43">
        <v>1</v>
      </c>
      <c r="W584" s="143">
        <f>IF(AND(Q584&lt;0,O584&gt;0),O584,0)</f>
        <v>0</v>
      </c>
      <c r="X584" s="143">
        <f>IF(AND(Q584&gt;0,O584&gt;0),O584,0)</f>
        <v>0</v>
      </c>
      <c r="Y584" s="194"/>
      <c r="Z584" s="177">
        <f>_xll.BDH(C584,$Z$7,$D$1,$D$1)</f>
        <v>1259.5</v>
      </c>
      <c r="AA584" s="174">
        <f>IF(OR(F584="#N/A N/A",Z584="#N/A N/A"),0,  F584 - Z584)</f>
        <v>-49</v>
      </c>
      <c r="AB584" s="166">
        <f>IF(OR(Z584=0,Z584="#N/A N/A"),0,AA584 / Z584*100)</f>
        <v>-3.8904327113934101</v>
      </c>
      <c r="AC584" s="161">
        <v>-156300</v>
      </c>
      <c r="AD584" s="163">
        <f>IF(D584 = C791,1,_xll.BDP(K584,$AD$7)*L584)</f>
        <v>0.89166000000000001</v>
      </c>
      <c r="AE584" s="186">
        <f>AA584*AC584*T584/AD584 / AF791</f>
        <v>5.0481082526770082E-4</v>
      </c>
      <c r="AF584" s="197"/>
      <c r="AG584" s="188"/>
      <c r="AH584" s="170"/>
    </row>
    <row r="585" spans="1:35" x14ac:dyDescent="0.2">
      <c r="A585" s="55" t="s">
        <v>317</v>
      </c>
      <c r="B585" s="61"/>
      <c r="C585" s="220"/>
      <c r="D585" s="45"/>
      <c r="E585" s="44" t="s">
        <v>21</v>
      </c>
      <c r="F585" s="6"/>
      <c r="G585" s="6"/>
      <c r="H585" s="35"/>
      <c r="I585" s="23"/>
      <c r="J585" s="27"/>
      <c r="K585" s="50"/>
      <c r="L585" s="12"/>
      <c r="M585" s="13"/>
      <c r="N585" s="32">
        <f xml:space="preserve"> SUM(N396:N584)</f>
        <v>-263037.2735783364</v>
      </c>
      <c r="O585" s="9">
        <f xml:space="preserve"> SUM(O396:O584)</f>
        <v>-1.5634444236184185E-3</v>
      </c>
      <c r="P585" s="32">
        <f xml:space="preserve"> SUM(P396:P584)</f>
        <v>121006294.2592102</v>
      </c>
      <c r="Q585" s="11">
        <f xml:space="preserve"> SUM(Q396:Q584)</f>
        <v>71.923881132363249</v>
      </c>
      <c r="R585" s="11">
        <f xml:space="preserve"> SUM(R396:R584)</f>
        <v>-54.035656391879229</v>
      </c>
      <c r="S585" s="155">
        <f xml:space="preserve"> SUM(S396:S584)</f>
        <v>125.95953752424249</v>
      </c>
      <c r="T585" s="38"/>
      <c r="U585" s="45"/>
      <c r="V585" s="45"/>
      <c r="W585" s="144">
        <f xml:space="preserve"> SUM(W396:W584)</f>
        <v>2.4277200380425443E-3</v>
      </c>
      <c r="X585" s="144">
        <f xml:space="preserve"> SUM(X396:X584)</f>
        <v>5.7700535421473347E-3</v>
      </c>
      <c r="Y585" s="207"/>
      <c r="Z585" s="165"/>
      <c r="AA585" s="175"/>
      <c r="AB585" s="164"/>
      <c r="AC585" s="165"/>
      <c r="AD585" s="171"/>
      <c r="AE585" s="187">
        <f xml:space="preserve"> SUM(AE396:AE584)</f>
        <v>2.7891831986992988E-4</v>
      </c>
      <c r="AF585" s="208"/>
      <c r="AH585" s="170"/>
      <c r="AI585" s="43"/>
    </row>
    <row r="586" spans="1:35" x14ac:dyDescent="0.2">
      <c r="C586" s="222"/>
      <c r="D586" s="43"/>
      <c r="E586" s="12"/>
      <c r="F586" s="6"/>
      <c r="G586" s="6"/>
      <c r="H586" s="35"/>
      <c r="I586" s="23"/>
      <c r="J586" s="27"/>
      <c r="K586" s="50"/>
      <c r="L586" s="12"/>
      <c r="M586" s="13"/>
      <c r="O586" s="9"/>
      <c r="Q586" s="52"/>
      <c r="R586" s="52"/>
      <c r="S586" s="148"/>
      <c r="W586" s="143"/>
      <c r="X586" s="143"/>
      <c r="Y586" s="194"/>
      <c r="Z586" s="179"/>
      <c r="AA586" s="174"/>
      <c r="AB586" s="167"/>
      <c r="AC586" s="161"/>
      <c r="AD586" s="163"/>
      <c r="AE586" s="186"/>
      <c r="AF586" s="197"/>
      <c r="AH586" s="170"/>
      <c r="AI586" s="43"/>
    </row>
    <row r="587" spans="1:35" s="43" customFormat="1" x14ac:dyDescent="0.2">
      <c r="B587" s="48"/>
      <c r="C587" s="19" t="s">
        <v>699</v>
      </c>
      <c r="D587" s="43" t="str">
        <f>_xll.BDP(C587,$D$7)</f>
        <v>USD</v>
      </c>
      <c r="E587" s="43" t="str">
        <f>_xll.BDP(C587,$E$7)</f>
        <v>S&amp;P 500 FUTURE    Jun18</v>
      </c>
      <c r="F587" s="20">
        <f>_xll.BDP(C587,$F$7)</f>
        <v>2728.3</v>
      </c>
      <c r="G587" s="20">
        <f>_xll.BDP(C587,$G$7)</f>
        <v>2743.7</v>
      </c>
      <c r="H587" s="36">
        <f>IF(OR(G587="#N/A N/A",F587="#N/A N/A"),0,  G587 - F587)</f>
        <v>15.399999999999636</v>
      </c>
      <c r="I587" s="24">
        <f>IF(OR(F587=0,F587="#N/A N/A"),0,H587 / F587*100)</f>
        <v>0.56445405563902928</v>
      </c>
      <c r="J587" s="28">
        <v>0</v>
      </c>
      <c r="K587" s="51" t="str">
        <f>CONCATENATE(C791,D587, " Curncy")</f>
        <v>EURUSD Curncy</v>
      </c>
      <c r="L587" s="19">
        <f>IF(D587 = C791,1,_xll.BDP(K587,$L$7))</f>
        <v>1</v>
      </c>
      <c r="M587" s="21">
        <f>IF(D587 = C791,1,_xll.BDP(K587,$M$7)*L587)</f>
        <v>1.2309000000000001</v>
      </c>
      <c r="N587" s="7">
        <f>H587*J587*T587/M587</f>
        <v>0</v>
      </c>
      <c r="O587" s="53">
        <f>N587 / Y791</f>
        <v>0</v>
      </c>
      <c r="P587" s="7">
        <f>G587*J587*T587/M587</f>
        <v>0</v>
      </c>
      <c r="Q587" s="54">
        <f>P587 / Y791*100</f>
        <v>0</v>
      </c>
      <c r="R587" s="54">
        <f>IF(Q587&lt;0,Q587,0)</f>
        <v>0</v>
      </c>
      <c r="S587" s="150">
        <f>IF(Q587&gt;0,Q587,0)</f>
        <v>0</v>
      </c>
      <c r="T587" s="33">
        <f>IF(EXACT(D587,UPPER(D587)),1,0.01)/V587</f>
        <v>1</v>
      </c>
      <c r="U587" s="43">
        <v>3</v>
      </c>
      <c r="V587" s="43">
        <v>1</v>
      </c>
      <c r="W587" s="143">
        <f>IF(AND(Q587&lt;0,O587&gt;0),O587,0)</f>
        <v>0</v>
      </c>
      <c r="X587" s="143">
        <f>IF(AND(Q587&gt;0,O587&gt;0),O587,0)</f>
        <v>0</v>
      </c>
      <c r="Y587" s="194"/>
      <c r="Z587" s="180">
        <f>_xll.BDH(C587,$Z$7,$D$1,$D$1)</f>
        <v>2728.9</v>
      </c>
      <c r="AA587" s="174">
        <f>IF(OR(F587="#N/A N/A",Z587="#N/A N/A"),0,  F587 - Z587)</f>
        <v>-0.59999999999990905</v>
      </c>
      <c r="AB587" s="168">
        <f>IF(OR(Z587=0,Z587="#N/A N/A"),0,AA587 / Z587*100)</f>
        <v>-2.1986881160903991E-2</v>
      </c>
      <c r="AC587" s="161">
        <v>0</v>
      </c>
      <c r="AD587" s="163">
        <f>IF(D587 = C791,1,_xll.BDP(K587,$AD$7)*L587)</f>
        <v>1.2319</v>
      </c>
      <c r="AE587" s="186">
        <f>AA587*AC587*T587/AD587 / AF791</f>
        <v>0</v>
      </c>
      <c r="AF587" s="197"/>
      <c r="AG587" s="188"/>
      <c r="AH587" s="170"/>
    </row>
    <row r="588" spans="1:35" s="43" customFormat="1" x14ac:dyDescent="0.2">
      <c r="B588" s="48"/>
      <c r="C588" s="19" t="s">
        <v>698</v>
      </c>
      <c r="D588" s="43" t="str">
        <f>_xll.BDP(C588,$D$7)</f>
        <v>USD</v>
      </c>
      <c r="E588" s="43" t="str">
        <f>_xll.BDP(C588,$E$7)</f>
        <v>E-Mini Russ 2000  Mar18</v>
      </c>
      <c r="F588" s="20">
        <f>_xll.BDP(C588,$F$7)</f>
        <v>1573.4</v>
      </c>
      <c r="G588" s="20">
        <f>_xll.BDP(C588,$G$7)</f>
        <v>1573.5</v>
      </c>
      <c r="H588" s="36">
        <f>IF(OR(G588="#N/A N/A",F588="#N/A N/A"),0,  G588 - F588)</f>
        <v>9.9999999999909051E-2</v>
      </c>
      <c r="I588" s="24">
        <f>IF(OR(F588=0,F588="#N/A N/A"),0,H588 / F588*100)</f>
        <v>6.3556628956342341E-3</v>
      </c>
      <c r="J588" s="28">
        <v>0</v>
      </c>
      <c r="K588" s="51" t="str">
        <f>CONCATENATE(C791,D588, " Curncy")</f>
        <v>EURUSD Curncy</v>
      </c>
      <c r="L588" s="19">
        <f>IF(D588 = C791,1,_xll.BDP(K588,$L$7))</f>
        <v>1</v>
      </c>
      <c r="M588" s="21">
        <f>IF(D588 = C791,1,_xll.BDP(K588,$M$7)*L588)</f>
        <v>1.2309000000000001</v>
      </c>
      <c r="N588" s="7">
        <f>H588*J588*T588/M588</f>
        <v>0</v>
      </c>
      <c r="O588" s="53">
        <f>N588 / Y791</f>
        <v>0</v>
      </c>
      <c r="P588" s="7">
        <f>G588*J588*T588/M588</f>
        <v>0</v>
      </c>
      <c r="Q588" s="54">
        <f>P588 / Y791*100</f>
        <v>0</v>
      </c>
      <c r="R588" s="54">
        <f>IF(Q588&lt;0,Q588,0)</f>
        <v>0</v>
      </c>
      <c r="S588" s="150">
        <f>IF(Q588&gt;0,Q588,0)</f>
        <v>0</v>
      </c>
      <c r="T588" s="33">
        <f>IF(EXACT(D588,UPPER(D588)),1,0.01)/V588</f>
        <v>1</v>
      </c>
      <c r="U588" s="43">
        <v>3</v>
      </c>
      <c r="V588" s="43">
        <v>1</v>
      </c>
      <c r="W588" s="143">
        <f>IF(AND(Q588&lt;0,O588&gt;0),O588,0)</f>
        <v>0</v>
      </c>
      <c r="X588" s="143">
        <f>IF(AND(Q588&gt;0,O588&gt;0),O588,0)</f>
        <v>0</v>
      </c>
      <c r="Y588" s="194"/>
      <c r="Z588" s="180">
        <f>_xll.BDH(C588,$Z$7,$D$1,$D$1)</f>
        <v>1559.1</v>
      </c>
      <c r="AA588" s="174">
        <f>IF(OR(F588="#N/A N/A",Z588="#N/A N/A"),0,  F588 - Z588)</f>
        <v>14.300000000000182</v>
      </c>
      <c r="AB588" s="168">
        <f>IF(OR(Z588=0,Z588="#N/A N/A"),0,AA588 / Z588*100)</f>
        <v>0.91719581810019768</v>
      </c>
      <c r="AC588" s="161">
        <v>0</v>
      </c>
      <c r="AD588" s="163">
        <f>IF(D588 = C791,1,_xll.BDP(K588,$AD$7)*L588)</f>
        <v>1.2319</v>
      </c>
      <c r="AE588" s="186">
        <f>AA588*AC588*T588/AD588 / AF791</f>
        <v>0</v>
      </c>
      <c r="AF588" s="197"/>
      <c r="AG588" s="188"/>
      <c r="AH588" s="170"/>
    </row>
    <row r="589" spans="1:35" s="43" customFormat="1" ht="12" customHeight="1" x14ac:dyDescent="0.2">
      <c r="B589" s="48">
        <v>21039</v>
      </c>
      <c r="C589" s="19" t="s">
        <v>1035</v>
      </c>
      <c r="D589" s="43" t="str">
        <f>_xll.BDP(C589,$D$7)</f>
        <v>USD</v>
      </c>
      <c r="E589" s="43" t="s">
        <v>1109</v>
      </c>
      <c r="F589" s="20">
        <f>_xll.BDP(C589,$F$7)</f>
        <v>11.97</v>
      </c>
      <c r="G589" s="20">
        <f>_xll.BDP(C589,$G$7)</f>
        <v>11.97</v>
      </c>
      <c r="H589" s="36">
        <f>IF(OR(G589="#N/A N/A",F589="#N/A N/A"),0,  G589 - F589)</f>
        <v>0</v>
      </c>
      <c r="I589" s="24">
        <f>IF(OR(F589=0,F589="#N/A N/A"),0,H589 / F589*100)</f>
        <v>0</v>
      </c>
      <c r="J589" s="28">
        <v>0</v>
      </c>
      <c r="K589" s="51" t="str">
        <f>CONCATENATE(C791,D589, " Curncy")</f>
        <v>EURUSD Curncy</v>
      </c>
      <c r="L589" s="19">
        <f>IF(D589 = C791,1,_xll.BDP(K589,$L$7))</f>
        <v>1</v>
      </c>
      <c r="M589" s="21">
        <f>IF(D589 = C791,1,_xll.BDP(K589,$M$7)*L589)</f>
        <v>1.2309000000000001</v>
      </c>
      <c r="N589" s="7">
        <f>H589*J589*T589/M589</f>
        <v>0</v>
      </c>
      <c r="O589" s="53">
        <f>N589 / Y791</f>
        <v>0</v>
      </c>
      <c r="P589" s="7">
        <f>G589*J589*T589/M589</f>
        <v>0</v>
      </c>
      <c r="Q589" s="54">
        <f>P589 / Y791*100</f>
        <v>0</v>
      </c>
      <c r="R589" s="54">
        <f>IF(Q589&lt;0,Q589,0)</f>
        <v>0</v>
      </c>
      <c r="S589" s="150">
        <f>IF(Q589&gt;0,Q589,0)</f>
        <v>0</v>
      </c>
      <c r="T589" s="33">
        <f>IF(EXACT(D589,UPPER(D589)),1,0.01)/V589</f>
        <v>1</v>
      </c>
      <c r="U589" s="43">
        <v>0</v>
      </c>
      <c r="V589" s="43">
        <v>1</v>
      </c>
      <c r="W589" s="143">
        <f>IF(AND(Q589&lt;0,O589&gt;0),O589,0)</f>
        <v>0</v>
      </c>
      <c r="X589" s="143">
        <f>IF(AND(Q589&gt;0,O589&gt;0),O589,0)</f>
        <v>0</v>
      </c>
      <c r="Y589" s="194"/>
      <c r="Z589" s="180">
        <f>_xll.BDH(C589,$Z$7,$D$1,$D$1)</f>
        <v>11.76</v>
      </c>
      <c r="AA589" s="174">
        <f>IF(OR(F589="#N/A N/A",Z589="#N/A N/A"),0,  F589 - Z589)</f>
        <v>0.21000000000000085</v>
      </c>
      <c r="AB589" s="168">
        <f>IF(OR(Z589=0,Z589="#N/A N/A"),0,AA589 / Z589*100)</f>
        <v>1.7857142857142929</v>
      </c>
      <c r="AC589" s="161">
        <v>0</v>
      </c>
      <c r="AD589" s="163">
        <f>IF(D589 = C791,1,_xll.BDP(K589,$AD$7)*L589)</f>
        <v>1.2319</v>
      </c>
      <c r="AE589" s="186">
        <f>AA589*AC589*T589/AD589 / AF791</f>
        <v>0</v>
      </c>
      <c r="AF589" s="197"/>
      <c r="AG589" s="188"/>
      <c r="AH589" s="170"/>
    </row>
    <row r="590" spans="1:35" s="43" customFormat="1" x14ac:dyDescent="0.2">
      <c r="B590" s="51">
        <v>1883</v>
      </c>
      <c r="D590" s="43" t="s">
        <v>36</v>
      </c>
      <c r="E590" s="19" t="s">
        <v>78</v>
      </c>
      <c r="F590" s="20">
        <v>0</v>
      </c>
      <c r="G590" s="20">
        <v>0</v>
      </c>
      <c r="H590" s="36">
        <f>IF(OR(G590="#N/A N/A",F590="#N/A N/A"),0,  G590 - F590)</f>
        <v>0</v>
      </c>
      <c r="I590" s="24">
        <f>IF(OR(F590=0,F590="#N/A N/A"),0,H590 / F590*100)</f>
        <v>0</v>
      </c>
      <c r="J590" s="28">
        <v>2847936.1323000002</v>
      </c>
      <c r="K590" s="51" t="str">
        <f>CONCATENATE(C791,D590, " Curncy")</f>
        <v>EURUSD Curncy</v>
      </c>
      <c r="L590" s="19">
        <f>IF(D590 = C791,1,_xll.BDP(K590,$L$7))</f>
        <v>1</v>
      </c>
      <c r="M590" s="21">
        <f>IF(D590 = C791,1,_xll.BDP(K590,$M$7)*L590)</f>
        <v>1.2309000000000001</v>
      </c>
      <c r="N590" s="7">
        <f>H590*J590*T590/M590</f>
        <v>0</v>
      </c>
      <c r="O590" s="53">
        <f>N590 / Y791</f>
        <v>0</v>
      </c>
      <c r="P590" s="7">
        <f>G590*J590*T590/M590</f>
        <v>0</v>
      </c>
      <c r="Q590" s="54">
        <f>P590 / Y791*100</f>
        <v>0</v>
      </c>
      <c r="R590" s="54">
        <f>IF(Q590&lt;0,Q590,0)</f>
        <v>0</v>
      </c>
      <c r="S590" s="150">
        <f>IF(Q590&gt;0,Q590,0)</f>
        <v>0</v>
      </c>
      <c r="T590" s="33">
        <f>IF(EXACT(D590,UPPER(D590)),1,0.01)/V590</f>
        <v>1</v>
      </c>
      <c r="U590" s="43">
        <v>1</v>
      </c>
      <c r="V590" s="43">
        <v>1</v>
      </c>
      <c r="W590" s="143">
        <f>IF(AND(Q590&lt;0,O590&gt;0),O590,0)</f>
        <v>0</v>
      </c>
      <c r="X590" s="143">
        <f>IF(AND(Q590&gt;0,O590&gt;0),O590,0)</f>
        <v>0</v>
      </c>
      <c r="Y590" s="194"/>
      <c r="Z590" s="180">
        <v>0</v>
      </c>
      <c r="AA590" s="174">
        <f>IF(OR(F590="#N/A N/A",Z590="#N/A N/A"),0,  F590 - Z590)</f>
        <v>0</v>
      </c>
      <c r="AB590" s="168">
        <f>IF(OR(Z590=0,Z590="#N/A N/A"),0,AA590 / Z590*100)</f>
        <v>0</v>
      </c>
      <c r="AC590" s="161">
        <v>2847936.1323000002</v>
      </c>
      <c r="AD590" s="163">
        <f>IF(D590 = C791,1,_xll.BDP(K590,$AD$7)*L590)</f>
        <v>1.2319</v>
      </c>
      <c r="AE590" s="186">
        <f>AA590*AC590*T590/AD590 / AF791</f>
        <v>0</v>
      </c>
      <c r="AF590" s="197"/>
      <c r="AG590" s="188"/>
      <c r="AH590" s="170"/>
    </row>
    <row r="591" spans="1:35" s="43" customFormat="1" ht="12" customHeight="1" x14ac:dyDescent="0.2">
      <c r="B591" s="51">
        <v>1462</v>
      </c>
      <c r="C591" s="43" t="s">
        <v>1036</v>
      </c>
      <c r="D591" s="43" t="str">
        <f>_xll.BDP(C591,$D$7)</f>
        <v>USD</v>
      </c>
      <c r="E591" s="19" t="s">
        <v>1110</v>
      </c>
      <c r="F591" s="20">
        <f>_xll.BDP(C591,$F$7)</f>
        <v>66.02</v>
      </c>
      <c r="G591" s="20">
        <f>_xll.BDP(C591,$G$7)</f>
        <v>66.02</v>
      </c>
      <c r="H591" s="36">
        <f>IF(OR(G591="#N/A N/A",F591="#N/A N/A"),0,  G591 - F591)</f>
        <v>0</v>
      </c>
      <c r="I591" s="24">
        <f>IF(OR(F591=0,F591="#N/A N/A"),0,H591 / F591*100)</f>
        <v>0</v>
      </c>
      <c r="J591" s="28">
        <v>0</v>
      </c>
      <c r="K591" s="51" t="str">
        <f>CONCATENATE(C791,D591, " Curncy")</f>
        <v>EURUSD Curncy</v>
      </c>
      <c r="L591" s="19">
        <f>IF(D591 = C791,1,_xll.BDP(K591,$L$7))</f>
        <v>1</v>
      </c>
      <c r="M591" s="21">
        <f>IF(D591 = C791,1,_xll.BDP(K591,$M$7)*L591)</f>
        <v>1.2309000000000001</v>
      </c>
      <c r="N591" s="7">
        <f>H591*J591*T591/M591</f>
        <v>0</v>
      </c>
      <c r="O591" s="53">
        <f>N591 / Y791</f>
        <v>0</v>
      </c>
      <c r="P591" s="7">
        <f>G591*J591*T591/M591</f>
        <v>0</v>
      </c>
      <c r="Q591" s="54">
        <f>P591 / Y791*100</f>
        <v>0</v>
      </c>
      <c r="R591" s="54">
        <f>IF(Q591&lt;0,Q591,0)</f>
        <v>0</v>
      </c>
      <c r="S591" s="150">
        <f>IF(Q591&gt;0,Q591,0)</f>
        <v>0</v>
      </c>
      <c r="T591" s="33">
        <f>IF(EXACT(D591,UPPER(D591)),1,0.01)/V591</f>
        <v>1</v>
      </c>
      <c r="U591" s="43">
        <v>0</v>
      </c>
      <c r="V591" s="43">
        <v>1</v>
      </c>
      <c r="W591" s="143">
        <f>IF(AND(Q591&lt;0,O591&gt;0),O591,0)</f>
        <v>0</v>
      </c>
      <c r="X591" s="143">
        <f>IF(AND(Q591&gt;0,O591&gt;0),O591,0)</f>
        <v>0</v>
      </c>
      <c r="Y591" s="194"/>
      <c r="Z591" s="180">
        <f>_xll.BDH(C591,$Z$7,$D$1,$D$1)</f>
        <v>66.25</v>
      </c>
      <c r="AA591" s="174">
        <f>IF(OR(F591="#N/A N/A",Z591="#N/A N/A"),0,  F591 - Z591)</f>
        <v>-0.23000000000000398</v>
      </c>
      <c r="AB591" s="168">
        <f>IF(OR(Z591=0,Z591="#N/A N/A"),0,AA591 / Z591*100)</f>
        <v>-0.34716981132076075</v>
      </c>
      <c r="AC591" s="161">
        <v>0</v>
      </c>
      <c r="AD591" s="163">
        <f>IF(D591 = C791,1,_xll.BDP(K591,$AD$7)*L591)</f>
        <v>1.2319</v>
      </c>
      <c r="AE591" s="186">
        <f>AA591*AC591*T591/AD591 / AF791</f>
        <v>0</v>
      </c>
      <c r="AF591" s="197"/>
      <c r="AG591" s="188"/>
      <c r="AH591" s="170"/>
    </row>
    <row r="592" spans="1:35" s="43" customFormat="1" ht="12" customHeight="1" x14ac:dyDescent="0.2">
      <c r="B592" s="51">
        <v>22396</v>
      </c>
      <c r="C592" s="43" t="s">
        <v>1038</v>
      </c>
      <c r="D592" s="43" t="str">
        <f>_xll.BDP(C592,$D$7)</f>
        <v>USD</v>
      </c>
      <c r="E592" s="19" t="s">
        <v>1112</v>
      </c>
      <c r="F592" s="20">
        <f>_xll.BDP(C592,$F$7)</f>
        <v>153.5</v>
      </c>
      <c r="G592" s="20">
        <f>_xll.BDP(C592,$G$7)</f>
        <v>153.5</v>
      </c>
      <c r="H592" s="36">
        <f>IF(OR(G592="#N/A N/A",F592="#N/A N/A"),0,  G592 - F592)</f>
        <v>0</v>
      </c>
      <c r="I592" s="24">
        <f>IF(OR(F592=0,F592="#N/A N/A"),0,H592 / F592*100)</f>
        <v>0</v>
      </c>
      <c r="J592" s="28">
        <v>0</v>
      </c>
      <c r="K592" s="51" t="str">
        <f>CONCATENATE(C791,D592, " Curncy")</f>
        <v>EURUSD Curncy</v>
      </c>
      <c r="L592" s="19">
        <f>IF(D592 = C791,1,_xll.BDP(K592,$L$7))</f>
        <v>1</v>
      </c>
      <c r="M592" s="21">
        <f>IF(D592 = C791,1,_xll.BDP(K592,$M$7)*L592)</f>
        <v>1.2309000000000001</v>
      </c>
      <c r="N592" s="7">
        <f>H592*J592*T592/M592</f>
        <v>0</v>
      </c>
      <c r="O592" s="53">
        <f>N592 / Y791</f>
        <v>0</v>
      </c>
      <c r="P592" s="7">
        <f>G592*J592*T592/M592</f>
        <v>0</v>
      </c>
      <c r="Q592" s="54">
        <f>P592 / Y791*100</f>
        <v>0</v>
      </c>
      <c r="R592" s="54">
        <f>IF(Q592&lt;0,Q592,0)</f>
        <v>0</v>
      </c>
      <c r="S592" s="150">
        <f>IF(Q592&gt;0,Q592,0)</f>
        <v>0</v>
      </c>
      <c r="T592" s="33">
        <f>IF(EXACT(D592,UPPER(D592)),1,0.01)/V592</f>
        <v>1</v>
      </c>
      <c r="U592" s="43">
        <v>0</v>
      </c>
      <c r="V592" s="43">
        <v>1</v>
      </c>
      <c r="W592" s="143">
        <f>IF(AND(Q592&lt;0,O592&gt;0),O592,0)</f>
        <v>0</v>
      </c>
      <c r="X592" s="143">
        <f>IF(AND(Q592&gt;0,O592&gt;0),O592,0)</f>
        <v>0</v>
      </c>
      <c r="Y592" s="194"/>
      <c r="Z592" s="180">
        <f>_xll.BDH(C592,$Z$7,$D$1,$D$1)</f>
        <v>150.71</v>
      </c>
      <c r="AA592" s="174">
        <f>IF(OR(F592="#N/A N/A",Z592="#N/A N/A"),0,  F592 - Z592)</f>
        <v>2.789999999999992</v>
      </c>
      <c r="AB592" s="168">
        <f>IF(OR(Z592=0,Z592="#N/A N/A"),0,AA592 / Z592*100)</f>
        <v>1.8512374759471779</v>
      </c>
      <c r="AC592" s="161">
        <v>0</v>
      </c>
      <c r="AD592" s="163">
        <f>IF(D592 = C791,1,_xll.BDP(K592,$AD$7)*L592)</f>
        <v>1.2319</v>
      </c>
      <c r="AE592" s="186">
        <f>AA592*AC592*T592/AD592 / AF791</f>
        <v>0</v>
      </c>
      <c r="AF592" s="197"/>
      <c r="AG592" s="188"/>
      <c r="AH592" s="170"/>
    </row>
    <row r="593" spans="2:34" s="43" customFormat="1" ht="12" customHeight="1" x14ac:dyDescent="0.2">
      <c r="B593" s="51">
        <v>4063</v>
      </c>
      <c r="C593" s="43" t="s">
        <v>1039</v>
      </c>
      <c r="D593" s="43" t="str">
        <f>_xll.BDP(C593,$D$7)</f>
        <v>USD</v>
      </c>
      <c r="E593" s="19" t="s">
        <v>1113</v>
      </c>
      <c r="F593" s="20">
        <f>_xll.BDP(C593,$F$7)</f>
        <v>1129.3800000000001</v>
      </c>
      <c r="G593" s="20">
        <f>_xll.BDP(C593,$G$7)</f>
        <v>1129.3800000000001</v>
      </c>
      <c r="H593" s="36">
        <f>IF(OR(G593="#N/A N/A",F593="#N/A N/A"),0,  G593 - F593)</f>
        <v>0</v>
      </c>
      <c r="I593" s="24">
        <f>IF(OR(F593=0,F593="#N/A N/A"),0,H593 / F593*100)</f>
        <v>0</v>
      </c>
      <c r="J593" s="28">
        <v>0</v>
      </c>
      <c r="K593" s="51" t="str">
        <f>CONCATENATE(C791,D593, " Curncy")</f>
        <v>EURUSD Curncy</v>
      </c>
      <c r="L593" s="19">
        <f>IF(D593 = C791,1,_xll.BDP(K593,$L$7))</f>
        <v>1</v>
      </c>
      <c r="M593" s="21">
        <f>IF(D593 = C791,1,_xll.BDP(K593,$M$7)*L593)</f>
        <v>1.2309000000000001</v>
      </c>
      <c r="N593" s="7">
        <f>H593*J593*T593/M593</f>
        <v>0</v>
      </c>
      <c r="O593" s="53">
        <f>N593 / Y791</f>
        <v>0</v>
      </c>
      <c r="P593" s="7">
        <f>G593*J593*T593/M593</f>
        <v>0</v>
      </c>
      <c r="Q593" s="54">
        <f>P593 / Y791*100</f>
        <v>0</v>
      </c>
      <c r="R593" s="54">
        <f>IF(Q593&lt;0,Q593,0)</f>
        <v>0</v>
      </c>
      <c r="S593" s="150">
        <f>IF(Q593&gt;0,Q593,0)</f>
        <v>0</v>
      </c>
      <c r="T593" s="33">
        <f>IF(EXACT(D593,UPPER(D593)),1,0.01)/V593</f>
        <v>1</v>
      </c>
      <c r="U593" s="43">
        <v>0</v>
      </c>
      <c r="V593" s="43">
        <v>1</v>
      </c>
      <c r="W593" s="143">
        <f>IF(AND(Q593&lt;0,O593&gt;0),O593,0)</f>
        <v>0</v>
      </c>
      <c r="X593" s="143">
        <f>IF(AND(Q593&gt;0,O593&gt;0),O593,0)</f>
        <v>0</v>
      </c>
      <c r="Y593" s="194"/>
      <c r="Z593" s="180">
        <f>_xll.BDH(C593,$Z$7,$D$1,$D$1)</f>
        <v>1100.9000000000001</v>
      </c>
      <c r="AA593" s="174">
        <f>IF(OR(F593="#N/A N/A",Z593="#N/A N/A"),0,  F593 - Z593)</f>
        <v>28.480000000000018</v>
      </c>
      <c r="AB593" s="168">
        <f>IF(OR(Z593=0,Z593="#N/A N/A"),0,AA593 / Z593*100)</f>
        <v>2.5869742937596527</v>
      </c>
      <c r="AC593" s="161">
        <v>0</v>
      </c>
      <c r="AD593" s="163">
        <f>IF(D593 = C791,1,_xll.BDP(K593,$AD$7)*L593)</f>
        <v>1.2319</v>
      </c>
      <c r="AE593" s="186">
        <f>AA593*AC593*T593/AD593 / AF791</f>
        <v>0</v>
      </c>
      <c r="AF593" s="197"/>
      <c r="AG593" s="188"/>
      <c r="AH593" s="170"/>
    </row>
    <row r="594" spans="2:34" s="43" customFormat="1" x14ac:dyDescent="0.2">
      <c r="B594" s="48">
        <v>19697</v>
      </c>
      <c r="C594" s="223" t="s">
        <v>77</v>
      </c>
      <c r="D594" s="43" t="str">
        <f>_xll.BDP(C594,$D$7)</f>
        <v>USD</v>
      </c>
      <c r="E594" s="19" t="s">
        <v>398</v>
      </c>
      <c r="F594" s="20">
        <f>_xll.BDP(C594,$F$7)</f>
        <v>54.11</v>
      </c>
      <c r="G594" s="20">
        <f>_xll.BDP(C594,$G$7)</f>
        <v>54.79</v>
      </c>
      <c r="H594" s="36">
        <f>IF(OR(G594="#N/A N/A",F594="#N/A N/A"),0,  G594 - F594)</f>
        <v>0.67999999999999972</v>
      </c>
      <c r="I594" s="24">
        <f>IF(OR(F594=0,F594="#N/A N/A"),0,H594 / F594*100)</f>
        <v>1.2566993162077245</v>
      </c>
      <c r="J594" s="28">
        <v>16700</v>
      </c>
      <c r="K594" s="51" t="str">
        <f>CONCATENATE(C791,D594, " Curncy")</f>
        <v>EURUSD Curncy</v>
      </c>
      <c r="L594" s="19">
        <f>IF(D594 = C791,1,_xll.BDP(K594,$L$7))</f>
        <v>1</v>
      </c>
      <c r="M594" s="21">
        <f>IF(D594 = C791,1,_xll.BDP(K594,$M$7)*L594)</f>
        <v>1.2309000000000001</v>
      </c>
      <c r="N594" s="7">
        <f>H594*J594*T594/M594</f>
        <v>9225.769761962787</v>
      </c>
      <c r="O594" s="53">
        <f>N594 / Y791</f>
        <v>5.4836252260775062E-5</v>
      </c>
      <c r="P594" s="7">
        <f>G594*J594*T594/M594</f>
        <v>743352.83126167837</v>
      </c>
      <c r="Q594" s="54">
        <f>P594 / Y791*100</f>
        <v>0.44183503843645094</v>
      </c>
      <c r="R594" s="54">
        <f>IF(Q594&lt;0,Q594,0)</f>
        <v>0</v>
      </c>
      <c r="S594" s="150">
        <f>IF(Q594&gt;0,Q594,0)</f>
        <v>0.44183503843645094</v>
      </c>
      <c r="T594" s="33">
        <f>IF(EXACT(D594,UPPER(D594)),1,0.01)/V594</f>
        <v>1</v>
      </c>
      <c r="U594" s="43">
        <v>0</v>
      </c>
      <c r="V594" s="43">
        <v>1</v>
      </c>
      <c r="W594" s="143">
        <f>IF(AND(Q594&lt;0,O594&gt;0),O594,0)</f>
        <v>0</v>
      </c>
      <c r="X594" s="143">
        <f>IF(AND(Q594&gt;0,O594&gt;0),O594,0)</f>
        <v>5.4836252260775062E-5</v>
      </c>
      <c r="Y594" s="194"/>
      <c r="Z594" s="180">
        <f>_xll.BDH(C594,$Z$7,$D$1,$D$1)</f>
        <v>53.57</v>
      </c>
      <c r="AA594" s="174">
        <f>IF(OR(F594="#N/A N/A",Z594="#N/A N/A"),0,  F594 - Z594)</f>
        <v>0.53999999999999915</v>
      </c>
      <c r="AB594" s="168">
        <f>IF(OR(Z594=0,Z594="#N/A N/A"),0,AA594 / Z594*100)</f>
        <v>1.0080268807168176</v>
      </c>
      <c r="AC594" s="161">
        <v>16700</v>
      </c>
      <c r="AD594" s="163">
        <f>IF(D594 = C791,1,_xll.BDP(K594,$AD$7)*L594)</f>
        <v>1.2319</v>
      </c>
      <c r="AE594" s="186">
        <f>AA594*AC594*T594/AD594 / AF791</f>
        <v>4.3023690599037088E-5</v>
      </c>
      <c r="AF594" s="197"/>
      <c r="AG594" s="188"/>
      <c r="AH594" s="170"/>
    </row>
    <row r="595" spans="2:34" s="43" customFormat="1" x14ac:dyDescent="0.2">
      <c r="B595" s="51">
        <v>19517</v>
      </c>
      <c r="D595" s="43" t="s">
        <v>36</v>
      </c>
      <c r="E595" s="19" t="s">
        <v>76</v>
      </c>
      <c r="F595" s="20">
        <v>9.9999999999999995E-7</v>
      </c>
      <c r="G595" s="20">
        <v>9.9999999999999995E-7</v>
      </c>
      <c r="H595" s="36">
        <f>IF(OR(G595="#N/A N/A",F595="#N/A N/A"),0,  G595 - F595)</f>
        <v>0</v>
      </c>
      <c r="I595" s="24">
        <f>IF(OR(F595=0,F595="#N/A N/A"),0,H595 / F595*100)</f>
        <v>0</v>
      </c>
      <c r="J595" s="28">
        <v>210610</v>
      </c>
      <c r="K595" s="51" t="str">
        <f>CONCATENATE(C791,D595, " Curncy")</f>
        <v>EURUSD Curncy</v>
      </c>
      <c r="L595" s="19">
        <f>IF(D595 = C791,1,_xll.BDP(K595,$L$7))</f>
        <v>1</v>
      </c>
      <c r="M595" s="21">
        <f>IF(D595 = C791,1,_xll.BDP(K595,$M$7)*L595)</f>
        <v>1.2309000000000001</v>
      </c>
      <c r="N595" s="7">
        <f>H595*J595*T595/M595</f>
        <v>0</v>
      </c>
      <c r="O595" s="53">
        <f>N595 / Y791</f>
        <v>0</v>
      </c>
      <c r="P595" s="7">
        <f>G595*J595*T595/M595</f>
        <v>0.17110244536517993</v>
      </c>
      <c r="Q595" s="54">
        <f>P595 / Y791*100</f>
        <v>1.0170009764566607E-7</v>
      </c>
      <c r="R595" s="54">
        <f>IF(Q595&lt;0,Q595,0)</f>
        <v>0</v>
      </c>
      <c r="S595" s="150">
        <f>IF(Q595&gt;0,Q595,0)</f>
        <v>1.0170009764566607E-7</v>
      </c>
      <c r="T595" s="33">
        <f>IF(EXACT(D595,UPPER(D595)),1,0.01)/V595</f>
        <v>1</v>
      </c>
      <c r="U595" s="43">
        <v>1</v>
      </c>
      <c r="V595" s="43">
        <v>1</v>
      </c>
      <c r="W595" s="143">
        <f>IF(AND(Q595&lt;0,O595&gt;0),O595,0)</f>
        <v>0</v>
      </c>
      <c r="X595" s="143">
        <f>IF(AND(Q595&gt;0,O595&gt;0),O595,0)</f>
        <v>0</v>
      </c>
      <c r="Y595" s="194"/>
      <c r="Z595" s="180">
        <v>9.9999999999999995E-7</v>
      </c>
      <c r="AA595" s="174">
        <f>IF(OR(F595="#N/A N/A",Z595="#N/A N/A"),0,  F595 - Z595)</f>
        <v>0</v>
      </c>
      <c r="AB595" s="168">
        <f>IF(OR(Z595=0,Z595="#N/A N/A"),0,AA595 / Z595*100)</f>
        <v>0</v>
      </c>
      <c r="AC595" s="161">
        <v>210610</v>
      </c>
      <c r="AD595" s="163">
        <f>IF(D595 = C791,1,_xll.BDP(K595,$AD$7)*L595)</f>
        <v>1.2319</v>
      </c>
      <c r="AE595" s="186">
        <f>AA595*AC595*T595/AD595 / AF791</f>
        <v>0</v>
      </c>
      <c r="AF595" s="197"/>
      <c r="AG595" s="188"/>
      <c r="AH595" s="170"/>
    </row>
    <row r="596" spans="2:34" s="43" customFormat="1" ht="12" customHeight="1" x14ac:dyDescent="0.2">
      <c r="B596" s="51">
        <v>19321</v>
      </c>
      <c r="C596" s="43" t="s">
        <v>1040</v>
      </c>
      <c r="D596" s="43" t="str">
        <f>_xll.BDP(C596,$D$7)</f>
        <v>USD</v>
      </c>
      <c r="E596" s="19" t="s">
        <v>1114</v>
      </c>
      <c r="F596" s="20">
        <f>_xll.BDP(C596,$F$7)</f>
        <v>96.59</v>
      </c>
      <c r="G596" s="20">
        <f>_xll.BDP(C596,$G$7)</f>
        <v>96.59</v>
      </c>
      <c r="H596" s="36">
        <f>IF(OR(G596="#N/A N/A",F596="#N/A N/A"),0,  G596 - F596)</f>
        <v>0</v>
      </c>
      <c r="I596" s="24">
        <f>IF(OR(F596=0,F596="#N/A N/A"),0,H596 / F596*100)</f>
        <v>0</v>
      </c>
      <c r="J596" s="28">
        <v>0</v>
      </c>
      <c r="K596" s="51" t="str">
        <f>CONCATENATE(C791,D596, " Curncy")</f>
        <v>EURUSD Curncy</v>
      </c>
      <c r="L596" s="19">
        <f>IF(D596 = C791,1,_xll.BDP(K596,$L$7))</f>
        <v>1</v>
      </c>
      <c r="M596" s="21">
        <f>IF(D596 = C791,1,_xll.BDP(K596,$M$7)*L596)</f>
        <v>1.2309000000000001</v>
      </c>
      <c r="N596" s="7">
        <f>H596*J596*T596/M596</f>
        <v>0</v>
      </c>
      <c r="O596" s="53">
        <f>N596 / Y791</f>
        <v>0</v>
      </c>
      <c r="P596" s="7">
        <f>G596*J596*T596/M596</f>
        <v>0</v>
      </c>
      <c r="Q596" s="54">
        <f>P596 / Y791*100</f>
        <v>0</v>
      </c>
      <c r="R596" s="54">
        <f>IF(Q596&lt;0,Q596,0)</f>
        <v>0</v>
      </c>
      <c r="S596" s="150">
        <f>IF(Q596&gt;0,Q596,0)</f>
        <v>0</v>
      </c>
      <c r="T596" s="33">
        <f>IF(EXACT(D596,UPPER(D596)),1,0.01)/V596</f>
        <v>1</v>
      </c>
      <c r="U596" s="43">
        <v>0</v>
      </c>
      <c r="V596" s="43">
        <v>1</v>
      </c>
      <c r="W596" s="143">
        <f>IF(AND(Q596&lt;0,O596&gt;0),O596,0)</f>
        <v>0</v>
      </c>
      <c r="X596" s="143">
        <f>IF(AND(Q596&gt;0,O596&gt;0),O596,0)</f>
        <v>0</v>
      </c>
      <c r="Y596" s="194"/>
      <c r="Z596" s="180">
        <f>_xll.BDH(C596,$Z$7,$D$1,$D$1)</f>
        <v>96.07</v>
      </c>
      <c r="AA596" s="174">
        <f>IF(OR(F596="#N/A N/A",Z596="#N/A N/A"),0,  F596 - Z596)</f>
        <v>0.52000000000001023</v>
      </c>
      <c r="AB596" s="168">
        <f>IF(OR(Z596=0,Z596="#N/A N/A"),0,AA596 / Z596*100)</f>
        <v>0.54127198917457098</v>
      </c>
      <c r="AC596" s="161">
        <v>0</v>
      </c>
      <c r="AD596" s="163">
        <f>IF(D596 = C791,1,_xll.BDP(K596,$AD$7)*L596)</f>
        <v>1.2319</v>
      </c>
      <c r="AE596" s="186">
        <f>AA596*AC596*T596/AD596 / AF791</f>
        <v>0</v>
      </c>
      <c r="AF596" s="197"/>
      <c r="AG596" s="188"/>
      <c r="AH596" s="170"/>
    </row>
    <row r="597" spans="2:34" s="43" customFormat="1" x14ac:dyDescent="0.2">
      <c r="B597" s="48">
        <v>867</v>
      </c>
      <c r="C597" s="223" t="s">
        <v>75</v>
      </c>
      <c r="D597" s="43" t="str">
        <f>_xll.BDP(C597,$D$7)</f>
        <v>USD</v>
      </c>
      <c r="E597" s="19" t="s">
        <v>397</v>
      </c>
      <c r="F597" s="20">
        <f>_xll.BDP(C597,$F$7)</f>
        <v>175.03</v>
      </c>
      <c r="G597" s="20">
        <f>_xll.BDP(C597,$G$7)</f>
        <v>176.94</v>
      </c>
      <c r="H597" s="36">
        <f>IF(OR(G597="#N/A N/A",F597="#N/A N/A"),0,  G597 - F597)</f>
        <v>1.9099999999999966</v>
      </c>
      <c r="I597" s="24">
        <f>IF(OR(F597=0,F597="#N/A N/A"),0,H597 / F597*100)</f>
        <v>1.0912415014568912</v>
      </c>
      <c r="J597" s="28">
        <v>-23222</v>
      </c>
      <c r="K597" s="51" t="str">
        <f>CONCATENATE(C791,D597, " Curncy")</f>
        <v>EURUSD Curncy</v>
      </c>
      <c r="L597" s="19">
        <f>IF(D597 = C791,1,_xll.BDP(K597,$L$7))</f>
        <v>1</v>
      </c>
      <c r="M597" s="21">
        <f>IF(D597 = C791,1,_xll.BDP(K597,$M$7)*L597)</f>
        <v>1.2309000000000001</v>
      </c>
      <c r="N597" s="7">
        <f>H597*J597*T597/M597</f>
        <v>-36033.812657405084</v>
      </c>
      <c r="O597" s="53">
        <f>N597 / Y791</f>
        <v>-2.141782519812838E-4</v>
      </c>
      <c r="P597" s="7">
        <f>G597*J597*T597/M597</f>
        <v>-3338127.12649281</v>
      </c>
      <c r="Q597" s="54">
        <f>P597 / Y791*100</f>
        <v>-1.9841204139041062</v>
      </c>
      <c r="R597" s="54">
        <f>IF(Q597&lt;0,Q597,0)</f>
        <v>-1.9841204139041062</v>
      </c>
      <c r="S597" s="150">
        <f>IF(Q597&gt;0,Q597,0)</f>
        <v>0</v>
      </c>
      <c r="T597" s="33">
        <f>IF(EXACT(D597,UPPER(D597)),1,0.01)/V597</f>
        <v>1</v>
      </c>
      <c r="U597" s="43">
        <v>0</v>
      </c>
      <c r="V597" s="43">
        <v>1</v>
      </c>
      <c r="W597" s="143">
        <f>IF(AND(Q597&lt;0,O597&gt;0),O597,0)</f>
        <v>0</v>
      </c>
      <c r="X597" s="143">
        <f>IF(AND(Q597&gt;0,O597&gt;0),O597,0)</f>
        <v>0</v>
      </c>
      <c r="Y597" s="194"/>
      <c r="Z597" s="180">
        <f>_xll.BDH(C597,$Z$7,$D$1,$D$1)</f>
        <v>176.67</v>
      </c>
      <c r="AA597" s="174">
        <f>IF(OR(F597="#N/A N/A",Z597="#N/A N/A"),0,  F597 - Z597)</f>
        <v>-1.6399999999999864</v>
      </c>
      <c r="AB597" s="168">
        <f>IF(OR(Z597=0,Z597="#N/A N/A"),0,AA597 / Z597*100)</f>
        <v>-0.92828437199297364</v>
      </c>
      <c r="AC597" s="161">
        <v>-23222</v>
      </c>
      <c r="AD597" s="163">
        <f>IF(D597 = C791,1,_xll.BDP(K597,$AD$7)*L597)</f>
        <v>1.2319</v>
      </c>
      <c r="AE597" s="186">
        <f>AA597*AC597*T597/AD597 / AF791</f>
        <v>1.8169413114537208E-4</v>
      </c>
      <c r="AF597" s="197"/>
      <c r="AG597" s="188"/>
      <c r="AH597" s="170"/>
    </row>
    <row r="598" spans="2:34" s="43" customFormat="1" ht="12" customHeight="1" x14ac:dyDescent="0.2">
      <c r="B598" s="48">
        <v>8563</v>
      </c>
      <c r="C598" s="223" t="s">
        <v>1041</v>
      </c>
      <c r="D598" s="43" t="str">
        <f>_xll.BDP(C598,$D$7)</f>
        <v>USD</v>
      </c>
      <c r="E598" s="19" t="s">
        <v>1115</v>
      </c>
      <c r="F598" s="20">
        <f>_xll.BDP(C598,$F$7)</f>
        <v>37.11</v>
      </c>
      <c r="G598" s="20">
        <f>_xll.BDP(C598,$G$7)</f>
        <v>37.11</v>
      </c>
      <c r="H598" s="36">
        <f>IF(OR(G598="#N/A N/A",F598="#N/A N/A"),0,  G598 - F598)</f>
        <v>0</v>
      </c>
      <c r="I598" s="24">
        <f>IF(OR(F598=0,F598="#N/A N/A"),0,H598 / F598*100)</f>
        <v>0</v>
      </c>
      <c r="J598" s="28">
        <v>0</v>
      </c>
      <c r="K598" s="51" t="str">
        <f>CONCATENATE(C791,D598, " Curncy")</f>
        <v>EURUSD Curncy</v>
      </c>
      <c r="L598" s="19">
        <f>IF(D598 = C791,1,_xll.BDP(K598,$L$7))</f>
        <v>1</v>
      </c>
      <c r="M598" s="21">
        <f>IF(D598 = C791,1,_xll.BDP(K598,$M$7)*L598)</f>
        <v>1.2309000000000001</v>
      </c>
      <c r="N598" s="7">
        <f>H598*J598*T598/M598</f>
        <v>0</v>
      </c>
      <c r="O598" s="53">
        <f>N598 / Y791</f>
        <v>0</v>
      </c>
      <c r="P598" s="7">
        <f>G598*J598*T598/M598</f>
        <v>0</v>
      </c>
      <c r="Q598" s="54">
        <f>P598 / Y791*100</f>
        <v>0</v>
      </c>
      <c r="R598" s="54">
        <f>IF(Q598&lt;0,Q598,0)</f>
        <v>0</v>
      </c>
      <c r="S598" s="150">
        <f>IF(Q598&gt;0,Q598,0)</f>
        <v>0</v>
      </c>
      <c r="T598" s="33">
        <f>IF(EXACT(D598,UPPER(D598)),1,0.01)/V598</f>
        <v>1</v>
      </c>
      <c r="U598" s="43">
        <v>0</v>
      </c>
      <c r="V598" s="43">
        <v>1</v>
      </c>
      <c r="W598" s="143">
        <f>IF(AND(Q598&lt;0,O598&gt;0),O598,0)</f>
        <v>0</v>
      </c>
      <c r="X598" s="143">
        <f>IF(AND(Q598&gt;0,O598&gt;0),O598,0)</f>
        <v>0</v>
      </c>
      <c r="Y598" s="194"/>
      <c r="Z598" s="180">
        <f>_xll.BDH(C598,$Z$7,$D$1,$D$1)</f>
        <v>36.869999999999997</v>
      </c>
      <c r="AA598" s="174">
        <f>IF(OR(F598="#N/A N/A",Z598="#N/A N/A"),0,  F598 - Z598)</f>
        <v>0.24000000000000199</v>
      </c>
      <c r="AB598" s="168">
        <f>IF(OR(Z598=0,Z598="#N/A N/A"),0,AA598 / Z598*100)</f>
        <v>0.65093572009764578</v>
      </c>
      <c r="AC598" s="161">
        <v>0</v>
      </c>
      <c r="AD598" s="163">
        <f>IF(D598 = C791,1,_xll.BDP(K598,$AD$7)*L598)</f>
        <v>1.2319</v>
      </c>
      <c r="AE598" s="186">
        <f>AA598*AC598*T598/AD598 / AF791</f>
        <v>0</v>
      </c>
      <c r="AF598" s="197"/>
      <c r="AG598" s="188"/>
      <c r="AH598" s="170"/>
    </row>
    <row r="599" spans="2:34" s="43" customFormat="1" ht="12" customHeight="1" x14ac:dyDescent="0.2">
      <c r="B599" s="48">
        <v>10335</v>
      </c>
      <c r="C599" s="223" t="s">
        <v>1043</v>
      </c>
      <c r="D599" s="43" t="str">
        <f>_xll.BDP(C599,$D$7)</f>
        <v>USD</v>
      </c>
      <c r="E599" s="19" t="s">
        <v>1117</v>
      </c>
      <c r="F599" s="20">
        <f>_xll.BDP(C599,$F$7)</f>
        <v>149.99</v>
      </c>
      <c r="G599" s="20">
        <f>_xll.BDP(C599,$G$7)</f>
        <v>149.99</v>
      </c>
      <c r="H599" s="36">
        <f>IF(OR(G599="#N/A N/A",F599="#N/A N/A"),0,  G599 - F599)</f>
        <v>0</v>
      </c>
      <c r="I599" s="24">
        <f>IF(OR(F599=0,F599="#N/A N/A"),0,H599 / F599*100)</f>
        <v>0</v>
      </c>
      <c r="J599" s="28">
        <v>0</v>
      </c>
      <c r="K599" s="51" t="str">
        <f>CONCATENATE(C791,D599, " Curncy")</f>
        <v>EURUSD Curncy</v>
      </c>
      <c r="L599" s="19">
        <f>IF(D599 = C791,1,_xll.BDP(K599,$L$7))</f>
        <v>1</v>
      </c>
      <c r="M599" s="21">
        <f>IF(D599 = C791,1,_xll.BDP(K599,$M$7)*L599)</f>
        <v>1.2309000000000001</v>
      </c>
      <c r="N599" s="7">
        <f>H599*J599*T599/M599</f>
        <v>0</v>
      </c>
      <c r="O599" s="53">
        <f>N599 / Y791</f>
        <v>0</v>
      </c>
      <c r="P599" s="7">
        <f>G599*J599*T599/M599</f>
        <v>0</v>
      </c>
      <c r="Q599" s="54">
        <f>P599 / Y791*100</f>
        <v>0</v>
      </c>
      <c r="R599" s="54">
        <f>IF(Q599&lt;0,Q599,0)</f>
        <v>0</v>
      </c>
      <c r="S599" s="150">
        <f>IF(Q599&gt;0,Q599,0)</f>
        <v>0</v>
      </c>
      <c r="T599" s="33">
        <f>IF(EXACT(D599,UPPER(D599)),1,0.01)/V599</f>
        <v>1</v>
      </c>
      <c r="U599" s="43">
        <v>0</v>
      </c>
      <c r="V599" s="43">
        <v>1</v>
      </c>
      <c r="W599" s="143">
        <f>IF(AND(Q599&lt;0,O599&gt;0),O599,0)</f>
        <v>0</v>
      </c>
      <c r="X599" s="143">
        <f>IF(AND(Q599&gt;0,O599&gt;0),O599,0)</f>
        <v>0</v>
      </c>
      <c r="Y599" s="194"/>
      <c r="Z599" s="180">
        <f>_xll.BDH(C599,$Z$7,$D$1,$D$1)</f>
        <v>151.07</v>
      </c>
      <c r="AA599" s="174">
        <f>IF(OR(F599="#N/A N/A",Z599="#N/A N/A"),0,  F599 - Z599)</f>
        <v>-1.0799999999999841</v>
      </c>
      <c r="AB599" s="168">
        <f>IF(OR(Z599=0,Z599="#N/A N/A"),0,AA599 / Z599*100)</f>
        <v>-0.71490037730852196</v>
      </c>
      <c r="AC599" s="161">
        <v>0</v>
      </c>
      <c r="AD599" s="163">
        <f>IF(D599 = C791,1,_xll.BDP(K599,$AD$7)*L599)</f>
        <v>1.2319</v>
      </c>
      <c r="AE599" s="186">
        <f>AA599*AC599*T599/AD599 / AF791</f>
        <v>0</v>
      </c>
      <c r="AF599" s="197"/>
      <c r="AG599" s="188"/>
      <c r="AH599" s="170"/>
    </row>
    <row r="600" spans="2:34" s="43" customFormat="1" x14ac:dyDescent="0.2">
      <c r="B600" s="48">
        <v>17946</v>
      </c>
      <c r="C600" s="223" t="s">
        <v>74</v>
      </c>
      <c r="D600" s="43" t="str">
        <f>_xll.BDP(C600,$D$7)</f>
        <v>USD</v>
      </c>
      <c r="E600" s="19" t="s">
        <v>366</v>
      </c>
      <c r="F600" s="20">
        <f>_xll.BDP(C600,$F$7)</f>
        <v>46.22</v>
      </c>
      <c r="G600" s="20">
        <f>_xll.BDP(C600,$G$7)</f>
        <v>46.1</v>
      </c>
      <c r="H600" s="36">
        <f>IF(OR(G600="#N/A N/A",F600="#N/A N/A"),0,  G600 - F600)</f>
        <v>-0.11999999999999744</v>
      </c>
      <c r="I600" s="24">
        <f>IF(OR(F600=0,F600="#N/A N/A"),0,H600 / F600*100)</f>
        <v>-0.25962786672435623</v>
      </c>
      <c r="J600" s="28">
        <v>-48000</v>
      </c>
      <c r="K600" s="51" t="str">
        <f>CONCATENATE(C791,D600, " Curncy")</f>
        <v>EURUSD Curncy</v>
      </c>
      <c r="L600" s="19">
        <f>IF(D600 = C791,1,_xll.BDP(K600,$L$7))</f>
        <v>1</v>
      </c>
      <c r="M600" s="21">
        <f>IF(D600 = C791,1,_xll.BDP(K600,$M$7)*L600)</f>
        <v>1.2309000000000001</v>
      </c>
      <c r="N600" s="7">
        <f>H600*J600*T600/M600</f>
        <v>4679.5028028270999</v>
      </c>
      <c r="O600" s="53">
        <f>N600 / Y791</f>
        <v>2.7814090614834251E-5</v>
      </c>
      <c r="P600" s="7">
        <f>G600*J600*T600/M600</f>
        <v>-1797708.9934194491</v>
      </c>
      <c r="Q600" s="54">
        <f>P600 / Y791*100</f>
        <v>-1.0685246477865717</v>
      </c>
      <c r="R600" s="54">
        <f>IF(Q600&lt;0,Q600,0)</f>
        <v>-1.0685246477865717</v>
      </c>
      <c r="S600" s="150">
        <f>IF(Q600&gt;0,Q600,0)</f>
        <v>0</v>
      </c>
      <c r="T600" s="33">
        <f>IF(EXACT(D600,UPPER(D600)),1,0.01)/V600</f>
        <v>1</v>
      </c>
      <c r="U600" s="43">
        <v>0</v>
      </c>
      <c r="V600" s="43">
        <v>1</v>
      </c>
      <c r="W600" s="143">
        <f>IF(AND(Q600&lt;0,O600&gt;0),O600,0)</f>
        <v>2.7814090614834251E-5</v>
      </c>
      <c r="X600" s="143">
        <f>IF(AND(Q600&gt;0,O600&gt;0),O600,0)</f>
        <v>0</v>
      </c>
      <c r="Y600" s="194"/>
      <c r="Z600" s="180">
        <f>_xll.BDH(C600,$Z$7,$D$1,$D$1)</f>
        <v>46.82</v>
      </c>
      <c r="AA600" s="174">
        <f>IF(OR(F600="#N/A N/A",Z600="#N/A N/A"),0,  F600 - Z600)</f>
        <v>-0.60000000000000142</v>
      </c>
      <c r="AB600" s="168">
        <f>IF(OR(Z600=0,Z600="#N/A N/A"),0,AA600 / Z600*100)</f>
        <v>-1.2815036309269574</v>
      </c>
      <c r="AC600" s="161">
        <v>-48000</v>
      </c>
      <c r="AD600" s="163">
        <f>IF(D600 = C791,1,_xll.BDP(K600,$AD$7)*L600)</f>
        <v>1.2319</v>
      </c>
      <c r="AE600" s="186">
        <f>AA600*AC600*T600/AD600 / AF791</f>
        <v>1.3740100790111701E-4</v>
      </c>
      <c r="AF600" s="197"/>
      <c r="AG600" s="188"/>
      <c r="AH600" s="170"/>
    </row>
    <row r="601" spans="2:34" s="43" customFormat="1" x14ac:dyDescent="0.2">
      <c r="B601" s="48">
        <v>19642</v>
      </c>
      <c r="C601" s="223" t="s">
        <v>73</v>
      </c>
      <c r="D601" s="43" t="str">
        <f>_xll.BDP(C601,$D$7)</f>
        <v>USD</v>
      </c>
      <c r="E601" s="19" t="s">
        <v>396</v>
      </c>
      <c r="F601" s="20">
        <f>_xll.BDP(C601,$F$7)</f>
        <v>107.37</v>
      </c>
      <c r="G601" s="20">
        <f>_xll.BDP(C601,$G$7)</f>
        <v>107.42</v>
      </c>
      <c r="H601" s="36">
        <f>IF(OR(G601="#N/A N/A",F601="#N/A N/A"),0,  G601 - F601)</f>
        <v>4.9999999999997158E-2</v>
      </c>
      <c r="I601" s="24">
        <f>IF(OR(F601=0,F601="#N/A N/A"),0,H601 / F601*100)</f>
        <v>4.6567942628292038E-2</v>
      </c>
      <c r="J601" s="28">
        <v>15000</v>
      </c>
      <c r="K601" s="51" t="str">
        <f>CONCATENATE(C791,D601, " Curncy")</f>
        <v>EURUSD Curncy</v>
      </c>
      <c r="L601" s="19">
        <f>IF(D601 = C791,1,_xll.BDP(K601,$L$7))</f>
        <v>1</v>
      </c>
      <c r="M601" s="21">
        <f>IF(D601 = C791,1,_xll.BDP(K601,$M$7)*L601)</f>
        <v>1.2309000000000001</v>
      </c>
      <c r="N601" s="7">
        <f>H601*J601*T601/M601</f>
        <v>609.31026078475691</v>
      </c>
      <c r="O601" s="53">
        <f>N601 / Y791</f>
        <v>3.6216263821397473E-6</v>
      </c>
      <c r="P601" s="7">
        <f>G601*J601*T601/M601</f>
        <v>1309042.1642700462</v>
      </c>
      <c r="Q601" s="54">
        <f>P601 / Y791*100</f>
        <v>0.77807021193894754</v>
      </c>
      <c r="R601" s="54">
        <f>IF(Q601&lt;0,Q601,0)</f>
        <v>0</v>
      </c>
      <c r="S601" s="150">
        <f>IF(Q601&gt;0,Q601,0)</f>
        <v>0.77807021193894754</v>
      </c>
      <c r="T601" s="33">
        <f>IF(EXACT(D601,UPPER(D601)),1,0.01)/V601</f>
        <v>1</v>
      </c>
      <c r="U601" s="43">
        <v>0</v>
      </c>
      <c r="V601" s="43">
        <v>1</v>
      </c>
      <c r="W601" s="143">
        <f>IF(AND(Q601&lt;0,O601&gt;0),O601,0)</f>
        <v>0</v>
      </c>
      <c r="X601" s="143">
        <f>IF(AND(Q601&gt;0,O601&gt;0),O601,0)</f>
        <v>3.6216263821397473E-6</v>
      </c>
      <c r="Y601" s="194"/>
      <c r="Z601" s="180">
        <f>_xll.BDH(C601,$Z$7,$D$1,$D$1)</f>
        <v>107.61</v>
      </c>
      <c r="AA601" s="174">
        <f>IF(OR(F601="#N/A N/A",Z601="#N/A N/A"),0,  F601 - Z601)</f>
        <v>-0.23999999999999488</v>
      </c>
      <c r="AB601" s="168">
        <f>IF(OR(Z601=0,Z601="#N/A N/A"),0,AA601 / Z601*100)</f>
        <v>-0.22302759966545382</v>
      </c>
      <c r="AC601" s="161">
        <v>15000</v>
      </c>
      <c r="AD601" s="163">
        <f>IF(D601 = C791,1,_xll.BDP(K601,$AD$7)*L601)</f>
        <v>1.2319</v>
      </c>
      <c r="AE601" s="186">
        <f>AA601*AC601*T601/AD601 / AF791</f>
        <v>-1.7175125987639216E-5</v>
      </c>
      <c r="AF601" s="197"/>
      <c r="AG601" s="188"/>
      <c r="AH601" s="170"/>
    </row>
    <row r="602" spans="2:34" s="43" customFormat="1" ht="12" customHeight="1" x14ac:dyDescent="0.2">
      <c r="B602" s="48">
        <v>2578</v>
      </c>
      <c r="C602" s="223" t="s">
        <v>1044</v>
      </c>
      <c r="D602" s="43" t="str">
        <f>_xll.BDP(C602,$D$7)</f>
        <v>USD</v>
      </c>
      <c r="E602" s="19" t="s">
        <v>1118</v>
      </c>
      <c r="F602" s="20">
        <f>_xll.BDP(C602,$F$7)</f>
        <v>32.200000000000003</v>
      </c>
      <c r="G602" s="20">
        <f>_xll.BDP(C602,$G$7)</f>
        <v>32.200000000000003</v>
      </c>
      <c r="H602" s="36">
        <f>IF(OR(G602="#N/A N/A",F602="#N/A N/A"),0,  G602 - F602)</f>
        <v>0</v>
      </c>
      <c r="I602" s="24">
        <f>IF(OR(F602=0,F602="#N/A N/A"),0,H602 / F602*100)</f>
        <v>0</v>
      </c>
      <c r="J602" s="28">
        <v>0</v>
      </c>
      <c r="K602" s="51" t="str">
        <f>CONCATENATE(C791,D602, " Curncy")</f>
        <v>EURUSD Curncy</v>
      </c>
      <c r="L602" s="19">
        <f>IF(D602 = C791,1,_xll.BDP(K602,$L$7))</f>
        <v>1</v>
      </c>
      <c r="M602" s="21">
        <f>IF(D602 = C791,1,_xll.BDP(K602,$M$7)*L602)</f>
        <v>1.2309000000000001</v>
      </c>
      <c r="N602" s="7">
        <f>H602*J602*T602/M602</f>
        <v>0</v>
      </c>
      <c r="O602" s="53">
        <f>N602 / Y791</f>
        <v>0</v>
      </c>
      <c r="P602" s="7">
        <f>G602*J602*T602/M602</f>
        <v>0</v>
      </c>
      <c r="Q602" s="54">
        <f>P602 / Y791*100</f>
        <v>0</v>
      </c>
      <c r="R602" s="54">
        <f>IF(Q602&lt;0,Q602,0)</f>
        <v>0</v>
      </c>
      <c r="S602" s="150">
        <f>IF(Q602&gt;0,Q602,0)</f>
        <v>0</v>
      </c>
      <c r="T602" s="33">
        <f>IF(EXACT(D602,UPPER(D602)),1,0.01)/V602</f>
        <v>1</v>
      </c>
      <c r="U602" s="43">
        <v>0</v>
      </c>
      <c r="V602" s="43">
        <v>1</v>
      </c>
      <c r="W602" s="143">
        <f>IF(AND(Q602&lt;0,O602&gt;0),O602,0)</f>
        <v>0</v>
      </c>
      <c r="X602" s="143">
        <f>IF(AND(Q602&gt;0,O602&gt;0),O602,0)</f>
        <v>0</v>
      </c>
      <c r="Y602" s="194"/>
      <c r="Z602" s="180">
        <f>_xll.BDH(C602,$Z$7,$D$1,$D$1)</f>
        <v>32.11</v>
      </c>
      <c r="AA602" s="174">
        <f>IF(OR(F602="#N/A N/A",Z602="#N/A N/A"),0,  F602 - Z602)</f>
        <v>9.0000000000003411E-2</v>
      </c>
      <c r="AB602" s="168">
        <f>IF(OR(Z602=0,Z602="#N/A N/A"),0,AA602 / Z602*100)</f>
        <v>0.2802865151043395</v>
      </c>
      <c r="AC602" s="161">
        <v>0</v>
      </c>
      <c r="AD602" s="163">
        <f>IF(D602 = C791,1,_xll.BDP(K602,$AD$7)*L602)</f>
        <v>1.2319</v>
      </c>
      <c r="AE602" s="186">
        <f>AA602*AC602*T602/AD602 / AF791</f>
        <v>0</v>
      </c>
      <c r="AF602" s="197"/>
      <c r="AG602" s="188"/>
      <c r="AH602" s="170"/>
    </row>
    <row r="603" spans="2:34" s="43" customFormat="1" x14ac:dyDescent="0.2">
      <c r="B603" s="48">
        <v>24046</v>
      </c>
      <c r="C603" s="223" t="s">
        <v>72</v>
      </c>
      <c r="D603" s="43" t="str">
        <f>_xll.BDP(C603,$D$7)</f>
        <v>USD</v>
      </c>
      <c r="E603" s="19" t="s">
        <v>395</v>
      </c>
      <c r="F603" s="20">
        <f>_xll.BDP(C603,$F$7)</f>
        <v>22.19</v>
      </c>
      <c r="G603" s="20">
        <f>_xll.BDP(C603,$G$7)</f>
        <v>21.89</v>
      </c>
      <c r="H603" s="36">
        <f>IF(OR(G603="#N/A N/A",F603="#N/A N/A"),0,  G603 - F603)</f>
        <v>-0.30000000000000071</v>
      </c>
      <c r="I603" s="24">
        <f>IF(OR(F603=0,F603="#N/A N/A"),0,H603 / F603*100)</f>
        <v>-1.3519603424966231</v>
      </c>
      <c r="J603" s="28">
        <v>50100</v>
      </c>
      <c r="K603" s="51" t="str">
        <f>CONCATENATE(C791,D603, " Curncy")</f>
        <v>EURUSD Curncy</v>
      </c>
      <c r="L603" s="19">
        <f>IF(D603 = C791,1,_xll.BDP(K603,$L$7))</f>
        <v>1</v>
      </c>
      <c r="M603" s="21">
        <f>IF(D603 = C791,1,_xll.BDP(K603,$M$7)*L603)</f>
        <v>1.2309000000000001</v>
      </c>
      <c r="N603" s="7">
        <f>H603*J603*T603/M603</f>
        <v>-12210.577626127253</v>
      </c>
      <c r="O603" s="53">
        <f>N603 / Y791</f>
        <v>-7.2577392698084845E-5</v>
      </c>
      <c r="P603" s="7">
        <f>G603*J603*T603/M603</f>
        <v>890965.14745308307</v>
      </c>
      <c r="Q603" s="54">
        <f>P603 / Y791*100</f>
        <v>0.52957304205369116</v>
      </c>
      <c r="R603" s="54">
        <f>IF(Q603&lt;0,Q603,0)</f>
        <v>0</v>
      </c>
      <c r="S603" s="150">
        <f>IF(Q603&gt;0,Q603,0)</f>
        <v>0.52957304205369116</v>
      </c>
      <c r="T603" s="33">
        <f>IF(EXACT(D603,UPPER(D603)),1,0.01)/V603</f>
        <v>1</v>
      </c>
      <c r="U603" s="43">
        <v>0</v>
      </c>
      <c r="V603" s="43">
        <v>1</v>
      </c>
      <c r="W603" s="143">
        <f>IF(AND(Q603&lt;0,O603&gt;0),O603,0)</f>
        <v>0</v>
      </c>
      <c r="X603" s="143">
        <f>IF(AND(Q603&gt;0,O603&gt;0),O603,0)</f>
        <v>0</v>
      </c>
      <c r="Y603" s="194"/>
      <c r="Z603" s="180">
        <f>_xll.BDH(C603,$Z$7,$D$1,$D$1)</f>
        <v>22.74</v>
      </c>
      <c r="AA603" s="174">
        <f>IF(OR(F603="#N/A N/A",Z603="#N/A N/A"),0,  F603 - Z603)</f>
        <v>-0.54999999999999716</v>
      </c>
      <c r="AB603" s="168">
        <f>IF(OR(Z603=0,Z603="#N/A N/A"),0,AA603 / Z603*100)</f>
        <v>-2.4186455584872348</v>
      </c>
      <c r="AC603" s="161">
        <v>50100</v>
      </c>
      <c r="AD603" s="163">
        <f>IF(D603 = C791,1,_xll.BDP(K603,$AD$7)*L603)</f>
        <v>1.2319</v>
      </c>
      <c r="AE603" s="186">
        <f>AA603*AC603*T603/AD603 / AF791</f>
        <v>-1.3146127683039062E-4</v>
      </c>
      <c r="AF603" s="197"/>
      <c r="AG603" s="188"/>
      <c r="AH603" s="170"/>
    </row>
    <row r="604" spans="2:34" s="43" customFormat="1" ht="12" customHeight="1" x14ac:dyDescent="0.2">
      <c r="B604" s="48">
        <v>18719</v>
      </c>
      <c r="C604" s="223" t="s">
        <v>1045</v>
      </c>
      <c r="D604" s="43" t="str">
        <f>_xll.BDP(C604,$D$7)</f>
        <v>USD</v>
      </c>
      <c r="E604" s="19" t="s">
        <v>1119</v>
      </c>
      <c r="F604" s="20">
        <f>_xll.BDP(C604,$F$7)</f>
        <v>348.73</v>
      </c>
      <c r="G604" s="20">
        <f>_xll.BDP(C604,$G$7)</f>
        <v>348.73</v>
      </c>
      <c r="H604" s="36">
        <f>IF(OR(G604="#N/A N/A",F604="#N/A N/A"),0,  G604 - F604)</f>
        <v>0</v>
      </c>
      <c r="I604" s="24">
        <f>IF(OR(F604=0,F604="#N/A N/A"),0,H604 / F604*100)</f>
        <v>0</v>
      </c>
      <c r="J604" s="28">
        <v>0</v>
      </c>
      <c r="K604" s="51" t="str">
        <f>CONCATENATE(C791,D604, " Curncy")</f>
        <v>EURUSD Curncy</v>
      </c>
      <c r="L604" s="19">
        <f>IF(D604 = C791,1,_xll.BDP(K604,$L$7))</f>
        <v>1</v>
      </c>
      <c r="M604" s="21">
        <f>IF(D604 = C791,1,_xll.BDP(K604,$M$7)*L604)</f>
        <v>1.2309000000000001</v>
      </c>
      <c r="N604" s="7">
        <f>H604*J604*T604/M604</f>
        <v>0</v>
      </c>
      <c r="O604" s="53">
        <f>N604 / Y791</f>
        <v>0</v>
      </c>
      <c r="P604" s="7">
        <f>G604*J604*T604/M604</f>
        <v>0</v>
      </c>
      <c r="Q604" s="54">
        <f>P604 / Y791*100</f>
        <v>0</v>
      </c>
      <c r="R604" s="54">
        <f>IF(Q604&lt;0,Q604,0)</f>
        <v>0</v>
      </c>
      <c r="S604" s="150">
        <f>IF(Q604&gt;0,Q604,0)</f>
        <v>0</v>
      </c>
      <c r="T604" s="33">
        <f>IF(EXACT(D604,UPPER(D604)),1,0.01)/V604</f>
        <v>1</v>
      </c>
      <c r="U604" s="43">
        <v>0</v>
      </c>
      <c r="V604" s="43">
        <v>1</v>
      </c>
      <c r="W604" s="143">
        <f>IF(AND(Q604&lt;0,O604&gt;0),O604,0)</f>
        <v>0</v>
      </c>
      <c r="X604" s="143">
        <f>IF(AND(Q604&gt;0,O604&gt;0),O604,0)</f>
        <v>0</v>
      </c>
      <c r="Y604" s="194"/>
      <c r="Z604" s="180">
        <f>_xll.BDH(C604,$Z$7,$D$1,$D$1)</f>
        <v>348.92</v>
      </c>
      <c r="AA604" s="174">
        <f>IF(OR(F604="#N/A N/A",Z604="#N/A N/A"),0,  F604 - Z604)</f>
        <v>-0.18999999999999773</v>
      </c>
      <c r="AB604" s="168">
        <f>IF(OR(Z604=0,Z604="#N/A N/A"),0,AA604 / Z604*100)</f>
        <v>-5.4453742978332491E-2</v>
      </c>
      <c r="AC604" s="161">
        <v>0</v>
      </c>
      <c r="AD604" s="163">
        <f>IF(D604 = C791,1,_xll.BDP(K604,$AD$7)*L604)</f>
        <v>1.2319</v>
      </c>
      <c r="AE604" s="186">
        <f>AA604*AC604*T604/AD604 / AF791</f>
        <v>0</v>
      </c>
      <c r="AF604" s="197"/>
      <c r="AG604" s="188"/>
      <c r="AH604" s="170"/>
    </row>
    <row r="605" spans="2:34" s="43" customFormat="1" x14ac:dyDescent="0.2">
      <c r="B605" s="48">
        <v>40</v>
      </c>
      <c r="C605" s="223" t="s">
        <v>393</v>
      </c>
      <c r="D605" s="43" t="str">
        <f>_xll.BDP(C605,$D$7)</f>
        <v>USD</v>
      </c>
      <c r="E605" s="19" t="s">
        <v>394</v>
      </c>
      <c r="F605" s="20">
        <f>_xll.BDP(C605,$F$7)</f>
        <v>14</v>
      </c>
      <c r="G605" s="20">
        <f>_xll.BDP(C605,$G$7)</f>
        <v>14</v>
      </c>
      <c r="H605" s="36">
        <f>IF(OR(G605="#N/A N/A",F605="#N/A N/A"),0,  G605 - F605)</f>
        <v>0</v>
      </c>
      <c r="I605" s="24">
        <f>IF(OR(F605=0,F605="#N/A N/A"),0,H605 / F605*100)</f>
        <v>0</v>
      </c>
      <c r="J605" s="28">
        <v>437000</v>
      </c>
      <c r="K605" s="51" t="str">
        <f>CONCATENATE(C791,D605, " Curncy")</f>
        <v>EURUSD Curncy</v>
      </c>
      <c r="L605" s="19">
        <f>IF(D605 = C791,1,_xll.BDP(K605,$L$7))</f>
        <v>1</v>
      </c>
      <c r="M605" s="21">
        <f>IF(D605 = C791,1,_xll.BDP(K605,$M$7)*L605)</f>
        <v>1.2309000000000001</v>
      </c>
      <c r="N605" s="7">
        <f>H605*J605*T605/M605</f>
        <v>0</v>
      </c>
      <c r="O605" s="53">
        <f>N605 / Y791</f>
        <v>0</v>
      </c>
      <c r="P605" s="7">
        <f>G605*J605*T605/M605</f>
        <v>4970346.9006418064</v>
      </c>
      <c r="Q605" s="54">
        <f>P605 / Y791*100</f>
        <v>2.9542813607909646</v>
      </c>
      <c r="R605" s="54">
        <f>IF(Q605&lt;0,Q605,0)</f>
        <v>0</v>
      </c>
      <c r="S605" s="150">
        <f>IF(Q605&gt;0,Q605,0)</f>
        <v>2.9542813607909646</v>
      </c>
      <c r="T605" s="33">
        <f>IF(EXACT(D605,UPPER(D605)),1,0.01)/V605</f>
        <v>1</v>
      </c>
      <c r="U605" s="43">
        <v>0</v>
      </c>
      <c r="V605" s="43">
        <v>1</v>
      </c>
      <c r="W605" s="143">
        <f>IF(AND(Q605&lt;0,O605&gt;0),O605,0)</f>
        <v>0</v>
      </c>
      <c r="X605" s="143">
        <f>IF(AND(Q605&gt;0,O605&gt;0),O605,0)</f>
        <v>0</v>
      </c>
      <c r="Y605" s="194"/>
      <c r="Z605" s="180">
        <f>_xll.BDH(C605,$Z$7,$D$1,$D$1)</f>
        <v>14</v>
      </c>
      <c r="AA605" s="174">
        <f>IF(OR(F605="#N/A N/A",Z605="#N/A N/A"),0,  F605 - Z605)</f>
        <v>0</v>
      </c>
      <c r="AB605" s="168">
        <f>IF(OR(Z605=0,Z605="#N/A N/A"),0,AA605 / Z605*100)</f>
        <v>0</v>
      </c>
      <c r="AC605" s="161">
        <v>437000</v>
      </c>
      <c r="AD605" s="163">
        <f>IF(D605 = C791,1,_xll.BDP(K605,$AD$7)*L605)</f>
        <v>1.2319</v>
      </c>
      <c r="AE605" s="186">
        <f>AA605*AC605*T605/AD605 / AF791</f>
        <v>0</v>
      </c>
      <c r="AF605" s="197"/>
      <c r="AG605" s="188"/>
      <c r="AH605" s="170"/>
    </row>
    <row r="606" spans="2:34" s="43" customFormat="1" x14ac:dyDescent="0.2">
      <c r="B606" s="48">
        <v>8580</v>
      </c>
      <c r="C606" s="223" t="s">
        <v>71</v>
      </c>
      <c r="D606" s="43" t="str">
        <f>_xll.BDP(C606,$D$7)</f>
        <v>USD</v>
      </c>
      <c r="E606" s="19" t="s">
        <v>392</v>
      </c>
      <c r="F606" s="20">
        <f>_xll.BDP(C606,$F$7)</f>
        <v>151.51</v>
      </c>
      <c r="G606" s="20">
        <f>_xll.BDP(C606,$G$7)</f>
        <v>153.59</v>
      </c>
      <c r="H606" s="36">
        <f>IF(OR(G606="#N/A N/A",F606="#N/A N/A"),0,  G606 - F606)</f>
        <v>2.0800000000000125</v>
      </c>
      <c r="I606" s="24">
        <f>IF(OR(F606=0,F606="#N/A N/A"),0,H606 / F606*100)</f>
        <v>1.3728466767870191</v>
      </c>
      <c r="J606" s="28">
        <v>-13600</v>
      </c>
      <c r="K606" s="51" t="str">
        <f>CONCATENATE(C791,D606, " Curncy")</f>
        <v>EURUSD Curncy</v>
      </c>
      <c r="L606" s="19">
        <f>IF(D606 = C791,1,_xll.BDP(K606,$L$7))</f>
        <v>1</v>
      </c>
      <c r="M606" s="21">
        <f>IF(D606 = C791,1,_xll.BDP(K606,$M$7)*L606)</f>
        <v>1.2309000000000001</v>
      </c>
      <c r="N606" s="7">
        <f>H606*J606*T606/M606</f>
        <v>-22981.558209440384</v>
      </c>
      <c r="O606" s="53">
        <f>N606 / Y791</f>
        <v>-1.3659808946396749E-4</v>
      </c>
      <c r="P606" s="7">
        <f>G606*J606*T606/M606</f>
        <v>-1696989.1948980419</v>
      </c>
      <c r="Q606" s="54">
        <f>P606 / Y791*100</f>
        <v>-1.0086586808062807</v>
      </c>
      <c r="R606" s="54">
        <f>IF(Q606&lt;0,Q606,0)</f>
        <v>-1.0086586808062807</v>
      </c>
      <c r="S606" s="150">
        <f>IF(Q606&gt;0,Q606,0)</f>
        <v>0</v>
      </c>
      <c r="T606" s="33">
        <f>IF(EXACT(D606,UPPER(D606)),1,0.01)/V606</f>
        <v>1</v>
      </c>
      <c r="U606" s="43">
        <v>0</v>
      </c>
      <c r="V606" s="43">
        <v>1</v>
      </c>
      <c r="W606" s="143">
        <f>IF(AND(Q606&lt;0,O606&gt;0),O606,0)</f>
        <v>0</v>
      </c>
      <c r="X606" s="143">
        <f>IF(AND(Q606&gt;0,O606&gt;0),O606,0)</f>
        <v>0</v>
      </c>
      <c r="Y606" s="194"/>
      <c r="Z606" s="180">
        <f>_xll.BDH(C606,$Z$7,$D$1,$D$1)</f>
        <v>153.75</v>
      </c>
      <c r="AA606" s="174">
        <f>IF(OR(F606="#N/A N/A",Z606="#N/A N/A"),0,  F606 - Z606)</f>
        <v>-2.2400000000000091</v>
      </c>
      <c r="AB606" s="168">
        <f>IF(OR(Z606=0,Z606="#N/A N/A"),0,AA606 / Z606*100)</f>
        <v>-1.4569105691056969</v>
      </c>
      <c r="AC606" s="161">
        <v>-13600</v>
      </c>
      <c r="AD606" s="163">
        <f>IF(D606 = C791,1,_xll.BDP(K606,$AD$7)*L606)</f>
        <v>1.2319</v>
      </c>
      <c r="AE606" s="186">
        <f>AA606*AC606*T606/AD606 / AF791</f>
        <v>1.4533973280207065E-4</v>
      </c>
      <c r="AF606" s="197"/>
      <c r="AG606" s="188"/>
      <c r="AH606" s="170"/>
    </row>
    <row r="607" spans="2:34" s="43" customFormat="1" ht="12" customHeight="1" x14ac:dyDescent="0.2">
      <c r="B607" s="48">
        <v>12339</v>
      </c>
      <c r="C607" s="223" t="s">
        <v>1050</v>
      </c>
      <c r="D607" s="43" t="str">
        <f>_xll.BDP(C607,$D$7)</f>
        <v>USD</v>
      </c>
      <c r="E607" s="19" t="s">
        <v>1124</v>
      </c>
      <c r="F607" s="20">
        <f>_xll.BDP(C607,$F$7)</f>
        <v>55.91</v>
      </c>
      <c r="G607" s="20">
        <f>_xll.BDP(C607,$G$7)</f>
        <v>55.91</v>
      </c>
      <c r="H607" s="36">
        <f>IF(OR(G607="#N/A N/A",F607="#N/A N/A"),0,  G607 - F607)</f>
        <v>0</v>
      </c>
      <c r="I607" s="24">
        <f>IF(OR(F607=0,F607="#N/A N/A"),0,H607 / F607*100)</f>
        <v>0</v>
      </c>
      <c r="J607" s="28">
        <v>0</v>
      </c>
      <c r="K607" s="51" t="str">
        <f>CONCATENATE(C791,D607, " Curncy")</f>
        <v>EURUSD Curncy</v>
      </c>
      <c r="L607" s="19">
        <f>IF(D607 = C791,1,_xll.BDP(K607,$L$7))</f>
        <v>1</v>
      </c>
      <c r="M607" s="21">
        <f>IF(D607 = C791,1,_xll.BDP(K607,$M$7)*L607)</f>
        <v>1.2309000000000001</v>
      </c>
      <c r="N607" s="7">
        <f>H607*J607*T607/M607</f>
        <v>0</v>
      </c>
      <c r="O607" s="53">
        <f>N607 / Y791</f>
        <v>0</v>
      </c>
      <c r="P607" s="7">
        <f>G607*J607*T607/M607</f>
        <v>0</v>
      </c>
      <c r="Q607" s="54">
        <f>P607 / Y791*100</f>
        <v>0</v>
      </c>
      <c r="R607" s="54">
        <f>IF(Q607&lt;0,Q607,0)</f>
        <v>0</v>
      </c>
      <c r="S607" s="150">
        <f>IF(Q607&gt;0,Q607,0)</f>
        <v>0</v>
      </c>
      <c r="T607" s="33">
        <f>IF(EXACT(D607,UPPER(D607)),1,0.01)/V607</f>
        <v>1</v>
      </c>
      <c r="U607" s="43">
        <v>0</v>
      </c>
      <c r="V607" s="43">
        <v>1</v>
      </c>
      <c r="W607" s="143">
        <f>IF(AND(Q607&lt;0,O607&gt;0),O607,0)</f>
        <v>0</v>
      </c>
      <c r="X607" s="143">
        <f>IF(AND(Q607&gt;0,O607&gt;0),O607,0)</f>
        <v>0</v>
      </c>
      <c r="Y607" s="194"/>
      <c r="Z607" s="180">
        <f>_xll.BDH(C607,$Z$7,$D$1,$D$1)</f>
        <v>54.73</v>
      </c>
      <c r="AA607" s="174">
        <f>IF(OR(F607="#N/A N/A",Z607="#N/A N/A"),0,  F607 - Z607)</f>
        <v>1.1799999999999997</v>
      </c>
      <c r="AB607" s="168">
        <f>IF(OR(Z607=0,Z607="#N/A N/A"),0,AA607 / Z607*100)</f>
        <v>2.1560387356111819</v>
      </c>
      <c r="AC607" s="161">
        <v>0</v>
      </c>
      <c r="AD607" s="163">
        <f>IF(D607 = C791,1,_xll.BDP(K607,$AD$7)*L607)</f>
        <v>1.2319</v>
      </c>
      <c r="AE607" s="186">
        <f>AA607*AC607*T607/AD607 / AF791</f>
        <v>0</v>
      </c>
      <c r="AF607" s="197"/>
      <c r="AG607" s="188"/>
      <c r="AH607" s="170"/>
    </row>
    <row r="608" spans="2:34" s="43" customFormat="1" ht="12" customHeight="1" x14ac:dyDescent="0.2">
      <c r="B608" s="48">
        <v>24058</v>
      </c>
      <c r="C608" s="223" t="s">
        <v>1047</v>
      </c>
      <c r="D608" s="43" t="str">
        <f>_xll.BDP(C608,$D$7)</f>
        <v>USD</v>
      </c>
      <c r="E608" s="19" t="s">
        <v>1121</v>
      </c>
      <c r="F608" s="20">
        <f>_xll.BDP(C608,$F$7)</f>
        <v>341.19</v>
      </c>
      <c r="G608" s="20">
        <f>_xll.BDP(C608,$G$7)</f>
        <v>341.19</v>
      </c>
      <c r="H608" s="36">
        <f>IF(OR(G608="#N/A N/A",F608="#N/A N/A"),0,  G608 - F608)</f>
        <v>0</v>
      </c>
      <c r="I608" s="24">
        <f>IF(OR(F608=0,F608="#N/A N/A"),0,H608 / F608*100)</f>
        <v>0</v>
      </c>
      <c r="J608" s="28">
        <v>0</v>
      </c>
      <c r="K608" s="51" t="str">
        <f>CONCATENATE(C791,D608, " Curncy")</f>
        <v>EURUSD Curncy</v>
      </c>
      <c r="L608" s="19">
        <f>IF(D608 = C791,1,_xll.BDP(K608,$L$7))</f>
        <v>1</v>
      </c>
      <c r="M608" s="21">
        <f>IF(D608 = C791,1,_xll.BDP(K608,$M$7)*L608)</f>
        <v>1.2309000000000001</v>
      </c>
      <c r="N608" s="7">
        <f>H608*J608*T608/M608</f>
        <v>0</v>
      </c>
      <c r="O608" s="53">
        <f>N608 / Y791</f>
        <v>0</v>
      </c>
      <c r="P608" s="7">
        <f>G608*J608*T608/M608</f>
        <v>0</v>
      </c>
      <c r="Q608" s="54">
        <f>P608 / Y791*100</f>
        <v>0</v>
      </c>
      <c r="R608" s="54">
        <f>IF(Q608&lt;0,Q608,0)</f>
        <v>0</v>
      </c>
      <c r="S608" s="150">
        <f>IF(Q608&gt;0,Q608,0)</f>
        <v>0</v>
      </c>
      <c r="T608" s="33">
        <f>IF(EXACT(D608,UPPER(D608)),1,0.01)/V608</f>
        <v>1</v>
      </c>
      <c r="U608" s="43">
        <v>0</v>
      </c>
      <c r="V608" s="43">
        <v>1</v>
      </c>
      <c r="W608" s="143">
        <f>IF(AND(Q608&lt;0,O608&gt;0),O608,0)</f>
        <v>0</v>
      </c>
      <c r="X608" s="143">
        <f>IF(AND(Q608&gt;0,O608&gt;0),O608,0)</f>
        <v>0</v>
      </c>
      <c r="Y608" s="194"/>
      <c r="Z608" s="180">
        <f>_xll.BDH(C608,$Z$7,$D$1,$D$1)</f>
        <v>337.96</v>
      </c>
      <c r="AA608" s="174">
        <f>IF(OR(F608="#N/A N/A",Z608="#N/A N/A"),0,  F608 - Z608)</f>
        <v>3.2300000000000182</v>
      </c>
      <c r="AB608" s="168">
        <f>IF(OR(Z608=0,Z608="#N/A N/A"),0,AA608 / Z608*100)</f>
        <v>0.95573440643863716</v>
      </c>
      <c r="AC608" s="161">
        <v>0</v>
      </c>
      <c r="AD608" s="163">
        <f>IF(D608 = C791,1,_xll.BDP(K608,$AD$7)*L608)</f>
        <v>1.2319</v>
      </c>
      <c r="AE608" s="186">
        <f>AA608*AC608*T608/AD608 / AF791</f>
        <v>0</v>
      </c>
      <c r="AF608" s="197"/>
      <c r="AG608" s="188"/>
      <c r="AH608" s="170"/>
    </row>
    <row r="609" spans="2:34" s="43" customFormat="1" ht="12" customHeight="1" x14ac:dyDescent="0.2">
      <c r="B609" s="48">
        <v>20169</v>
      </c>
      <c r="C609" s="223" t="s">
        <v>1048</v>
      </c>
      <c r="D609" s="43" t="str">
        <f>_xll.BDP(C609,$D$7)</f>
        <v>USD</v>
      </c>
      <c r="E609" s="19" t="s">
        <v>1122</v>
      </c>
      <c r="F609" s="20">
        <f>_xll.BDP(C609,$F$7)</f>
        <v>113.35</v>
      </c>
      <c r="G609" s="20">
        <f>_xll.BDP(C609,$G$7)</f>
        <v>113.35</v>
      </c>
      <c r="H609" s="36">
        <f>IF(OR(G609="#N/A N/A",F609="#N/A N/A"),0,  G609 - F609)</f>
        <v>0</v>
      </c>
      <c r="I609" s="24">
        <f>IF(OR(F609=0,F609="#N/A N/A"),0,H609 / F609*100)</f>
        <v>0</v>
      </c>
      <c r="J609" s="28">
        <v>0</v>
      </c>
      <c r="K609" s="51" t="str">
        <f>CONCATENATE(C791,D609, " Curncy")</f>
        <v>EURUSD Curncy</v>
      </c>
      <c r="L609" s="19">
        <f>IF(D609 = C791,1,_xll.BDP(K609,$L$7))</f>
        <v>1</v>
      </c>
      <c r="M609" s="21">
        <f>IF(D609 = C791,1,_xll.BDP(K609,$M$7)*L609)</f>
        <v>1.2309000000000001</v>
      </c>
      <c r="N609" s="7">
        <f>H609*J609*T609/M609</f>
        <v>0</v>
      </c>
      <c r="O609" s="53">
        <f>N609 / Y791</f>
        <v>0</v>
      </c>
      <c r="P609" s="7">
        <f>G609*J609*T609/M609</f>
        <v>0</v>
      </c>
      <c r="Q609" s="54">
        <f>P609 / Y791*100</f>
        <v>0</v>
      </c>
      <c r="R609" s="54">
        <f>IF(Q609&lt;0,Q609,0)</f>
        <v>0</v>
      </c>
      <c r="S609" s="150">
        <f>IF(Q609&gt;0,Q609,0)</f>
        <v>0</v>
      </c>
      <c r="T609" s="33">
        <f>IF(EXACT(D609,UPPER(D609)),1,0.01)/V609</f>
        <v>1</v>
      </c>
      <c r="U609" s="43">
        <v>0</v>
      </c>
      <c r="V609" s="43">
        <v>1</v>
      </c>
      <c r="W609" s="143">
        <f>IF(AND(Q609&lt;0,O609&gt;0),O609,0)</f>
        <v>0</v>
      </c>
      <c r="X609" s="143">
        <f>IF(AND(Q609&gt;0,O609&gt;0),O609,0)</f>
        <v>0</v>
      </c>
      <c r="Y609" s="194"/>
      <c r="Z609" s="180">
        <f>_xll.BDH(C609,$Z$7,$D$1,$D$1)</f>
        <v>113.65</v>
      </c>
      <c r="AA609" s="174">
        <f>IF(OR(F609="#N/A N/A",Z609="#N/A N/A"),0,  F609 - Z609)</f>
        <v>-0.30000000000001137</v>
      </c>
      <c r="AB609" s="168">
        <f>IF(OR(Z609=0,Z609="#N/A N/A"),0,AA609 / Z609*100)</f>
        <v>-0.26396832380115387</v>
      </c>
      <c r="AC609" s="161">
        <v>0</v>
      </c>
      <c r="AD609" s="163">
        <f>IF(D609 = C791,1,_xll.BDP(K609,$AD$7)*L609)</f>
        <v>1.2319</v>
      </c>
      <c r="AE609" s="186">
        <f>AA609*AC609*T609/AD609 / AF791</f>
        <v>0</v>
      </c>
      <c r="AF609" s="197"/>
      <c r="AG609" s="188"/>
      <c r="AH609" s="170"/>
    </row>
    <row r="610" spans="2:34" s="43" customFormat="1" ht="12" customHeight="1" x14ac:dyDescent="0.2">
      <c r="B610" s="48">
        <v>22598</v>
      </c>
      <c r="C610" s="223" t="s">
        <v>1049</v>
      </c>
      <c r="D610" s="43" t="str">
        <f>_xll.BDP(C610,$D$7)</f>
        <v>USD</v>
      </c>
      <c r="E610" s="19" t="s">
        <v>1123</v>
      </c>
      <c r="F610" s="20">
        <f>_xll.BDP(C610,$F$7)</f>
        <v>321.86</v>
      </c>
      <c r="G610" s="20">
        <f>_xll.BDP(C610,$G$7)</f>
        <v>321.86</v>
      </c>
      <c r="H610" s="36">
        <f>IF(OR(G610="#N/A N/A",F610="#N/A N/A"),0,  G610 - F610)</f>
        <v>0</v>
      </c>
      <c r="I610" s="24">
        <f>IF(OR(F610=0,F610="#N/A N/A"),0,H610 / F610*100)</f>
        <v>0</v>
      </c>
      <c r="J610" s="28">
        <v>0</v>
      </c>
      <c r="K610" s="51" t="str">
        <f>CONCATENATE(C791,D610, " Curncy")</f>
        <v>EURUSD Curncy</v>
      </c>
      <c r="L610" s="19">
        <f>IF(D610 = C791,1,_xll.BDP(K610,$L$7))</f>
        <v>1</v>
      </c>
      <c r="M610" s="21">
        <f>IF(D610 = C791,1,_xll.BDP(K610,$M$7)*L610)</f>
        <v>1.2309000000000001</v>
      </c>
      <c r="N610" s="7">
        <f>H610*J610*T610/M610</f>
        <v>0</v>
      </c>
      <c r="O610" s="53">
        <f>N610 / Y791</f>
        <v>0</v>
      </c>
      <c r="P610" s="7">
        <f>G610*J610*T610/M610</f>
        <v>0</v>
      </c>
      <c r="Q610" s="54">
        <f>P610 / Y791*100</f>
        <v>0</v>
      </c>
      <c r="R610" s="54">
        <f>IF(Q610&lt;0,Q610,0)</f>
        <v>0</v>
      </c>
      <c r="S610" s="150">
        <f>IF(Q610&gt;0,Q610,0)</f>
        <v>0</v>
      </c>
      <c r="T610" s="33">
        <f>IF(EXACT(D610,UPPER(D610)),1,0.01)/V610</f>
        <v>1</v>
      </c>
      <c r="U610" s="43">
        <v>0</v>
      </c>
      <c r="V610" s="43">
        <v>1</v>
      </c>
      <c r="W610" s="143">
        <f>IF(AND(Q610&lt;0,O610&gt;0),O610,0)</f>
        <v>0</v>
      </c>
      <c r="X610" s="143">
        <f>IF(AND(Q610&gt;0,O610&gt;0),O610,0)</f>
        <v>0</v>
      </c>
      <c r="Y610" s="194"/>
      <c r="Z610" s="180">
        <f>_xll.BDH(C610,$Z$7,$D$1,$D$1)</f>
        <v>318.04000000000002</v>
      </c>
      <c r="AA610" s="174">
        <f>IF(OR(F610="#N/A N/A",Z610="#N/A N/A"),0,  F610 - Z610)</f>
        <v>3.8199999999999932</v>
      </c>
      <c r="AB610" s="168">
        <f>IF(OR(Z610=0,Z610="#N/A N/A"),0,AA610 / Z610*100)</f>
        <v>1.2011067790215044</v>
      </c>
      <c r="AC610" s="161">
        <v>0</v>
      </c>
      <c r="AD610" s="163">
        <f>IF(D610 = C791,1,_xll.BDP(K610,$AD$7)*L610)</f>
        <v>1.2319</v>
      </c>
      <c r="AE610" s="186">
        <f>AA610*AC610*T610/AD610 / AF791</f>
        <v>0</v>
      </c>
      <c r="AF610" s="197"/>
      <c r="AG610" s="188"/>
      <c r="AH610" s="170"/>
    </row>
    <row r="611" spans="2:34" s="43" customFormat="1" ht="12" customHeight="1" x14ac:dyDescent="0.2">
      <c r="B611" s="48">
        <v>774</v>
      </c>
      <c r="C611" s="223" t="s">
        <v>1046</v>
      </c>
      <c r="D611" s="43" t="str">
        <f>_xll.BDP(C611,$D$7)</f>
        <v>USD</v>
      </c>
      <c r="E611" s="19" t="s">
        <v>1120</v>
      </c>
      <c r="F611" s="20">
        <f>_xll.BDP(C611,$F$7)</f>
        <v>15.24</v>
      </c>
      <c r="G611" s="20">
        <f>_xll.BDP(C611,$G$7)</f>
        <v>15.24</v>
      </c>
      <c r="H611" s="36">
        <f>IF(OR(G611="#N/A N/A",F611="#N/A N/A"),0,  G611 - F611)</f>
        <v>0</v>
      </c>
      <c r="I611" s="24">
        <f>IF(OR(F611=0,F611="#N/A N/A"),0,H611 / F611*100)</f>
        <v>0</v>
      </c>
      <c r="J611" s="28">
        <v>0</v>
      </c>
      <c r="K611" s="51" t="str">
        <f>CONCATENATE(C791,D611, " Curncy")</f>
        <v>EURUSD Curncy</v>
      </c>
      <c r="L611" s="19">
        <f>IF(D611 = C791,1,_xll.BDP(K611,$L$7))</f>
        <v>1</v>
      </c>
      <c r="M611" s="21">
        <f>IF(D611 = C791,1,_xll.BDP(K611,$M$7)*L611)</f>
        <v>1.2309000000000001</v>
      </c>
      <c r="N611" s="7">
        <f>H611*J611*T611/M611</f>
        <v>0</v>
      </c>
      <c r="O611" s="53">
        <f>N611 / Y791</f>
        <v>0</v>
      </c>
      <c r="P611" s="7">
        <f>G611*J611*T611/M611</f>
        <v>0</v>
      </c>
      <c r="Q611" s="54">
        <f>P611 / Y791*100</f>
        <v>0</v>
      </c>
      <c r="R611" s="54">
        <f>IF(Q611&lt;0,Q611,0)</f>
        <v>0</v>
      </c>
      <c r="S611" s="150">
        <f>IF(Q611&gt;0,Q611,0)</f>
        <v>0</v>
      </c>
      <c r="T611" s="33">
        <f>IF(EXACT(D611,UPPER(D611)),1,0.01)/V611</f>
        <v>1</v>
      </c>
      <c r="U611" s="43">
        <v>0</v>
      </c>
      <c r="V611" s="43">
        <v>1</v>
      </c>
      <c r="W611" s="143">
        <f>IF(AND(Q611&lt;0,O611&gt;0),O611,0)</f>
        <v>0</v>
      </c>
      <c r="X611" s="143">
        <f>IF(AND(Q611&gt;0,O611&gt;0),O611,0)</f>
        <v>0</v>
      </c>
      <c r="Y611" s="194"/>
      <c r="Z611" s="180">
        <f>_xll.BDH(C611,$Z$7,$D$1,$D$1)</f>
        <v>15.72</v>
      </c>
      <c r="AA611" s="174">
        <f>IF(OR(F611="#N/A N/A",Z611="#N/A N/A"),0,  F611 - Z611)</f>
        <v>-0.48000000000000043</v>
      </c>
      <c r="AB611" s="168">
        <f>IF(OR(Z611=0,Z611="#N/A N/A"),0,AA611 / Z611*100)</f>
        <v>-3.0534351145038197</v>
      </c>
      <c r="AC611" s="161">
        <v>0</v>
      </c>
      <c r="AD611" s="163">
        <f>IF(D611 = C791,1,_xll.BDP(K611,$AD$7)*L611)</f>
        <v>1.2319</v>
      </c>
      <c r="AE611" s="186">
        <f>AA611*AC611*T611/AD611 / AF791</f>
        <v>0</v>
      </c>
      <c r="AF611" s="197"/>
      <c r="AG611" s="188"/>
      <c r="AH611" s="170"/>
    </row>
    <row r="612" spans="2:34" s="43" customFormat="1" x14ac:dyDescent="0.2">
      <c r="B612" s="48">
        <v>20173</v>
      </c>
      <c r="C612" s="223" t="s">
        <v>70</v>
      </c>
      <c r="D612" s="43" t="str">
        <f>_xll.BDP(C612,$D$7)</f>
        <v>USD</v>
      </c>
      <c r="E612" s="19" t="s">
        <v>364</v>
      </c>
      <c r="F612" s="20">
        <f>_xll.BDP(C612,$F$7)</f>
        <v>43.76</v>
      </c>
      <c r="G612" s="20">
        <f>_xll.BDP(C612,$G$7)</f>
        <v>44.63</v>
      </c>
      <c r="H612" s="36">
        <f>IF(OR(G612="#N/A N/A",F612="#N/A N/A"),0,  G612 - F612)</f>
        <v>0.87000000000000455</v>
      </c>
      <c r="I612" s="24">
        <f>IF(OR(F612=0,F612="#N/A N/A"),0,H612 / F612*100)</f>
        <v>1.988117001828164</v>
      </c>
      <c r="J612" s="28">
        <v>-132500</v>
      </c>
      <c r="K612" s="51" t="str">
        <f>CONCATENATE(C791,D612, " Curncy")</f>
        <v>EURUSD Curncy</v>
      </c>
      <c r="L612" s="19">
        <f>IF(D612 = C791,1,_xll.BDP(K612,$L$7))</f>
        <v>1</v>
      </c>
      <c r="M612" s="21">
        <f>IF(D612 = C791,1,_xll.BDP(K612,$M$7)*L612)</f>
        <v>1.2309000000000001</v>
      </c>
      <c r="N612" s="7">
        <f>H612*J612*T612/M612</f>
        <v>-93650.987082622945</v>
      </c>
      <c r="O612" s="53">
        <f>N612 / Y791</f>
        <v>-5.5664397493491373E-4</v>
      </c>
      <c r="P612" s="7">
        <f>G612*J612*T612/M612</f>
        <v>-4804187.9925257936</v>
      </c>
      <c r="Q612" s="54">
        <f>P612 / Y791*100</f>
        <v>-2.8555196093500079</v>
      </c>
      <c r="R612" s="54">
        <f>IF(Q612&lt;0,Q612,0)</f>
        <v>-2.8555196093500079</v>
      </c>
      <c r="S612" s="150">
        <f>IF(Q612&gt;0,Q612,0)</f>
        <v>0</v>
      </c>
      <c r="T612" s="33">
        <f>IF(EXACT(D612,UPPER(D612)),1,0.01)/V612</f>
        <v>1</v>
      </c>
      <c r="U612" s="43">
        <v>0</v>
      </c>
      <c r="V612" s="43">
        <v>1</v>
      </c>
      <c r="W612" s="143">
        <f>IF(AND(Q612&lt;0,O612&gt;0),O612,0)</f>
        <v>0</v>
      </c>
      <c r="X612" s="143">
        <f>IF(AND(Q612&gt;0,O612&gt;0),O612,0)</f>
        <v>0</v>
      </c>
      <c r="Y612" s="194"/>
      <c r="Z612" s="180">
        <f>_xll.BDH(C612,$Z$7,$D$1,$D$1)</f>
        <v>44.17</v>
      </c>
      <c r="AA612" s="174">
        <f>IF(OR(F612="#N/A N/A",Z612="#N/A N/A"),0,  F612 - Z612)</f>
        <v>-0.41000000000000369</v>
      </c>
      <c r="AB612" s="168">
        <f>IF(OR(Z612=0,Z612="#N/A N/A"),0,AA612 / Z612*100)</f>
        <v>-0.92823183155989053</v>
      </c>
      <c r="AC612" s="161">
        <v>-132500</v>
      </c>
      <c r="AD612" s="163">
        <f>IF(D612 = C791,1,_xll.BDP(K612,$AD$7)*L612)</f>
        <v>1.2319</v>
      </c>
      <c r="AE612" s="186">
        <f>AA612*AC612*T612/AD612 / AF791</f>
        <v>2.5917742202181358E-4</v>
      </c>
      <c r="AF612" s="197"/>
      <c r="AG612" s="188"/>
      <c r="AH612" s="170"/>
    </row>
    <row r="613" spans="2:34" s="43" customFormat="1" ht="12" customHeight="1" x14ac:dyDescent="0.2">
      <c r="B613" s="48">
        <v>19603</v>
      </c>
      <c r="C613" s="223" t="s">
        <v>1051</v>
      </c>
      <c r="D613" s="43" t="str">
        <f>_xll.BDP(C613,$D$7)</f>
        <v>USD</v>
      </c>
      <c r="E613" s="19" t="s">
        <v>1125</v>
      </c>
      <c r="F613" s="20">
        <f>_xll.BDP(C613,$F$7)</f>
        <v>44.34</v>
      </c>
      <c r="G613" s="20">
        <f>_xll.BDP(C613,$G$7)</f>
        <v>44.34</v>
      </c>
      <c r="H613" s="36">
        <f>IF(OR(G613="#N/A N/A",F613="#N/A N/A"),0,  G613 - F613)</f>
        <v>0</v>
      </c>
      <c r="I613" s="24">
        <f>IF(OR(F613=0,F613="#N/A N/A"),0,H613 / F613*100)</f>
        <v>0</v>
      </c>
      <c r="J613" s="28">
        <v>0</v>
      </c>
      <c r="K613" s="51" t="str">
        <f>CONCATENATE(C791,D613, " Curncy")</f>
        <v>EURUSD Curncy</v>
      </c>
      <c r="L613" s="19">
        <f>IF(D613 = C791,1,_xll.BDP(K613,$L$7))</f>
        <v>1</v>
      </c>
      <c r="M613" s="21">
        <f>IF(D613 = C791,1,_xll.BDP(K613,$M$7)*L613)</f>
        <v>1.2309000000000001</v>
      </c>
      <c r="N613" s="7">
        <f>H613*J613*T613/M613</f>
        <v>0</v>
      </c>
      <c r="O613" s="53">
        <f>N613 / Y791</f>
        <v>0</v>
      </c>
      <c r="P613" s="7">
        <f>G613*J613*T613/M613</f>
        <v>0</v>
      </c>
      <c r="Q613" s="54">
        <f>P613 / Y791*100</f>
        <v>0</v>
      </c>
      <c r="R613" s="54">
        <f>IF(Q613&lt;0,Q613,0)</f>
        <v>0</v>
      </c>
      <c r="S613" s="150">
        <f>IF(Q613&gt;0,Q613,0)</f>
        <v>0</v>
      </c>
      <c r="T613" s="33">
        <f>IF(EXACT(D613,UPPER(D613)),1,0.01)/V613</f>
        <v>1</v>
      </c>
      <c r="U613" s="43">
        <v>0</v>
      </c>
      <c r="V613" s="43">
        <v>1</v>
      </c>
      <c r="W613" s="143">
        <f>IF(AND(Q613&lt;0,O613&gt;0),O613,0)</f>
        <v>0</v>
      </c>
      <c r="X613" s="143">
        <f>IF(AND(Q613&gt;0,O613&gt;0),O613,0)</f>
        <v>0</v>
      </c>
      <c r="Y613" s="194"/>
      <c r="Z613" s="180">
        <f>_xll.BDH(C613,$Z$7,$D$1,$D$1)</f>
        <v>44.29</v>
      </c>
      <c r="AA613" s="174">
        <f>IF(OR(F613="#N/A N/A",Z613="#N/A N/A"),0,  F613 - Z613)</f>
        <v>5.0000000000004263E-2</v>
      </c>
      <c r="AB613" s="168">
        <f>IF(OR(Z613=0,Z613="#N/A N/A"),0,AA613 / Z613*100)</f>
        <v>0.11289230074509882</v>
      </c>
      <c r="AC613" s="161">
        <v>0</v>
      </c>
      <c r="AD613" s="163">
        <f>IF(D613 = C791,1,_xll.BDP(K613,$AD$7)*L613)</f>
        <v>1.2319</v>
      </c>
      <c r="AE613" s="186">
        <f>AA613*AC613*T613/AD613 / AF791</f>
        <v>0</v>
      </c>
      <c r="AF613" s="197"/>
      <c r="AG613" s="188"/>
      <c r="AH613" s="170"/>
    </row>
    <row r="614" spans="2:34" s="43" customFormat="1" ht="12" customHeight="1" x14ac:dyDescent="0.2">
      <c r="B614" s="48">
        <v>2979</v>
      </c>
      <c r="C614" s="223" t="s">
        <v>1052</v>
      </c>
      <c r="D614" s="43" t="str">
        <f>_xll.BDP(C614,$D$7)</f>
        <v>USD</v>
      </c>
      <c r="E614" s="19" t="s">
        <v>1126</v>
      </c>
      <c r="F614" s="20">
        <f>_xll.BDP(C614,$F$7)</f>
        <v>74.11</v>
      </c>
      <c r="G614" s="20">
        <f>_xll.BDP(C614,$G$7)</f>
        <v>74.11</v>
      </c>
      <c r="H614" s="36">
        <f>IF(OR(G614="#N/A N/A",F614="#N/A N/A"),0,  G614 - F614)</f>
        <v>0</v>
      </c>
      <c r="I614" s="24">
        <f>IF(OR(F614=0,F614="#N/A N/A"),0,H614 / F614*100)</f>
        <v>0</v>
      </c>
      <c r="J614" s="28">
        <v>0</v>
      </c>
      <c r="K614" s="51" t="str">
        <f>CONCATENATE(C791,D614, " Curncy")</f>
        <v>EURUSD Curncy</v>
      </c>
      <c r="L614" s="19">
        <f>IF(D614 = C791,1,_xll.BDP(K614,$L$7))</f>
        <v>1</v>
      </c>
      <c r="M614" s="21">
        <f>IF(D614 = C791,1,_xll.BDP(K614,$M$7)*L614)</f>
        <v>1.2309000000000001</v>
      </c>
      <c r="N614" s="7">
        <f>H614*J614*T614/M614</f>
        <v>0</v>
      </c>
      <c r="O614" s="53">
        <f>N614 / Y791</f>
        <v>0</v>
      </c>
      <c r="P614" s="7">
        <f>G614*J614*T614/M614</f>
        <v>0</v>
      </c>
      <c r="Q614" s="54">
        <f>P614 / Y791*100</f>
        <v>0</v>
      </c>
      <c r="R614" s="54">
        <f>IF(Q614&lt;0,Q614,0)</f>
        <v>0</v>
      </c>
      <c r="S614" s="150">
        <f>IF(Q614&gt;0,Q614,0)</f>
        <v>0</v>
      </c>
      <c r="T614" s="33">
        <f>IF(EXACT(D614,UPPER(D614)),1,0.01)/V614</f>
        <v>1</v>
      </c>
      <c r="U614" s="43">
        <v>0</v>
      </c>
      <c r="V614" s="43">
        <v>1</v>
      </c>
      <c r="W614" s="143">
        <f>IF(AND(Q614&lt;0,O614&gt;0),O614,0)</f>
        <v>0</v>
      </c>
      <c r="X614" s="143">
        <f>IF(AND(Q614&gt;0,O614&gt;0),O614,0)</f>
        <v>0</v>
      </c>
      <c r="Y614" s="194"/>
      <c r="Z614" s="180">
        <f>_xll.BDH(C614,$Z$7,$D$1,$D$1)</f>
        <v>74.06</v>
      </c>
      <c r="AA614" s="174">
        <f>IF(OR(F614="#N/A N/A",Z614="#N/A N/A"),0,  F614 - Z614)</f>
        <v>4.9999999999997158E-2</v>
      </c>
      <c r="AB614" s="168">
        <f>IF(OR(Z614=0,Z614="#N/A N/A"),0,AA614 / Z614*100)</f>
        <v>6.7512827437209225E-2</v>
      </c>
      <c r="AC614" s="161">
        <v>0</v>
      </c>
      <c r="AD614" s="163">
        <f>IF(D614 = C791,1,_xll.BDP(K614,$AD$7)*L614)</f>
        <v>1.2319</v>
      </c>
      <c r="AE614" s="186">
        <f>AA614*AC614*T614/AD614 / AF791</f>
        <v>0</v>
      </c>
      <c r="AF614" s="197"/>
      <c r="AG614" s="188"/>
      <c r="AH614" s="170"/>
    </row>
    <row r="615" spans="2:34" s="43" customFormat="1" ht="12" customHeight="1" x14ac:dyDescent="0.2">
      <c r="B615" s="48">
        <v>949</v>
      </c>
      <c r="C615" s="223" t="s">
        <v>1053</v>
      </c>
      <c r="D615" s="43" t="str">
        <f>_xll.BDP(C615,$D$7)</f>
        <v>USD</v>
      </c>
      <c r="E615" s="19" t="s">
        <v>1127</v>
      </c>
      <c r="F615" s="20">
        <f>_xll.BDP(C615,$F$7)</f>
        <v>52.74</v>
      </c>
      <c r="G615" s="20">
        <f>_xll.BDP(C615,$G$7)</f>
        <v>52.74</v>
      </c>
      <c r="H615" s="36">
        <f>IF(OR(G615="#N/A N/A",F615="#N/A N/A"),0,  G615 - F615)</f>
        <v>0</v>
      </c>
      <c r="I615" s="24">
        <f>IF(OR(F615=0,F615="#N/A N/A"),0,H615 / F615*100)</f>
        <v>0</v>
      </c>
      <c r="J615" s="28">
        <v>0</v>
      </c>
      <c r="K615" s="51" t="str">
        <f>CONCATENATE(C791,D615, " Curncy")</f>
        <v>EURUSD Curncy</v>
      </c>
      <c r="L615" s="19">
        <f>IF(D615 = C791,1,_xll.BDP(K615,$L$7))</f>
        <v>1</v>
      </c>
      <c r="M615" s="21">
        <f>IF(D615 = C791,1,_xll.BDP(K615,$M$7)*L615)</f>
        <v>1.2309000000000001</v>
      </c>
      <c r="N615" s="7">
        <f>H615*J615*T615/M615</f>
        <v>0</v>
      </c>
      <c r="O615" s="53">
        <f>N615 / Y791</f>
        <v>0</v>
      </c>
      <c r="P615" s="7">
        <f>G615*J615*T615/M615</f>
        <v>0</v>
      </c>
      <c r="Q615" s="54">
        <f>P615 / Y791*100</f>
        <v>0</v>
      </c>
      <c r="R615" s="54">
        <f>IF(Q615&lt;0,Q615,0)</f>
        <v>0</v>
      </c>
      <c r="S615" s="150">
        <f>IF(Q615&gt;0,Q615,0)</f>
        <v>0</v>
      </c>
      <c r="T615" s="33">
        <f>IF(EXACT(D615,UPPER(D615)),1,0.01)/V615</f>
        <v>1</v>
      </c>
      <c r="U615" s="43">
        <v>0</v>
      </c>
      <c r="V615" s="43">
        <v>1</v>
      </c>
      <c r="W615" s="143">
        <f>IF(AND(Q615&lt;0,O615&gt;0),O615,0)</f>
        <v>0</v>
      </c>
      <c r="X615" s="143">
        <f>IF(AND(Q615&gt;0,O615&gt;0),O615,0)</f>
        <v>0</v>
      </c>
      <c r="Y615" s="194"/>
      <c r="Z615" s="180">
        <f>_xll.BDH(C615,$Z$7,$D$1,$D$1)</f>
        <v>51.93</v>
      </c>
      <c r="AA615" s="174">
        <f>IF(OR(F615="#N/A N/A",Z615="#N/A N/A"),0,  F615 - Z615)</f>
        <v>0.81000000000000227</v>
      </c>
      <c r="AB615" s="168">
        <f>IF(OR(Z615=0,Z615="#N/A N/A"),0,AA615 / Z615*100)</f>
        <v>1.5597920277296404</v>
      </c>
      <c r="AC615" s="161">
        <v>0</v>
      </c>
      <c r="AD615" s="163">
        <f>IF(D615 = C791,1,_xll.BDP(K615,$AD$7)*L615)</f>
        <v>1.2319</v>
      </c>
      <c r="AE615" s="186">
        <f>AA615*AC615*T615/AD615 / AF791</f>
        <v>0</v>
      </c>
      <c r="AF615" s="197"/>
      <c r="AG615" s="188"/>
      <c r="AH615" s="170"/>
    </row>
    <row r="616" spans="2:34" s="43" customFormat="1" x14ac:dyDescent="0.2">
      <c r="B616" s="48">
        <v>23421</v>
      </c>
      <c r="C616" s="223" t="s">
        <v>390</v>
      </c>
      <c r="D616" s="43" t="str">
        <f>_xll.BDP(C616,$D$7)</f>
        <v>USD</v>
      </c>
      <c r="E616" s="19" t="s">
        <v>391</v>
      </c>
      <c r="F616" s="20">
        <f>_xll.BDP(C616,$F$7)</f>
        <v>19.21</v>
      </c>
      <c r="G616" s="20">
        <f>_xll.BDP(C616,$G$7)</f>
        <v>19.32</v>
      </c>
      <c r="H616" s="36">
        <f>IF(OR(G616="#N/A N/A",F616="#N/A N/A"),0,  G616 - F616)</f>
        <v>0.10999999999999943</v>
      </c>
      <c r="I616" s="24">
        <f>IF(OR(F616=0,F616="#N/A N/A"),0,H616 / F616*100)</f>
        <v>0.57261842790213136</v>
      </c>
      <c r="J616" s="28">
        <v>-138000</v>
      </c>
      <c r="K616" s="51" t="str">
        <f>CONCATENATE(C791,D616, " Curncy")</f>
        <v>EURUSD Curncy</v>
      </c>
      <c r="L616" s="19">
        <f>IF(D616 = C791,1,_xll.BDP(K616,$L$7))</f>
        <v>1</v>
      </c>
      <c r="M616" s="21">
        <f>IF(D616 = C791,1,_xll.BDP(K616,$M$7)*L616)</f>
        <v>1.2309000000000001</v>
      </c>
      <c r="N616" s="7">
        <f>H616*J616*T616/M616</f>
        <v>-12332.439678284118</v>
      </c>
      <c r="O616" s="53">
        <f>N616 / Y791</f>
        <v>-7.3301717974512276E-5</v>
      </c>
      <c r="P616" s="7">
        <f>G616*J616*T616/M616</f>
        <v>-2166024.85985864</v>
      </c>
      <c r="Q616" s="54">
        <f>P616 / Y791*100</f>
        <v>-1.2874447193341678</v>
      </c>
      <c r="R616" s="54">
        <f>IF(Q616&lt;0,Q616,0)</f>
        <v>-1.2874447193341678</v>
      </c>
      <c r="S616" s="150">
        <f>IF(Q616&gt;0,Q616,0)</f>
        <v>0</v>
      </c>
      <c r="T616" s="33">
        <f>IF(EXACT(D616,UPPER(D616)),1,0.01)/V616</f>
        <v>1</v>
      </c>
      <c r="U616" s="43">
        <v>0</v>
      </c>
      <c r="V616" s="43">
        <v>1</v>
      </c>
      <c r="W616" s="143">
        <f>IF(AND(Q616&lt;0,O616&gt;0),O616,0)</f>
        <v>0</v>
      </c>
      <c r="X616" s="143">
        <f>IF(AND(Q616&gt;0,O616&gt;0),O616,0)</f>
        <v>0</v>
      </c>
      <c r="Y616" s="194"/>
      <c r="Z616" s="180">
        <f>_xll.BDH(C616,$Z$7,$D$1,$D$1)</f>
        <v>19.25</v>
      </c>
      <c r="AA616" s="174">
        <f>IF(OR(F616="#N/A N/A",Z616="#N/A N/A"),0,  F616 - Z616)</f>
        <v>-3.9999999999999147E-2</v>
      </c>
      <c r="AB616" s="168">
        <f>IF(OR(Z616=0,Z616="#N/A N/A"),0,AA616 / Z616*100)</f>
        <v>-0.20779220779220337</v>
      </c>
      <c r="AC616" s="161">
        <v>-138000</v>
      </c>
      <c r="AD616" s="163">
        <f>IF(D616 = C791,1,_xll.BDP(K616,$AD$7)*L616)</f>
        <v>1.2319</v>
      </c>
      <c r="AE616" s="186">
        <f>AA616*AC616*T616/AD616 / AF791</f>
        <v>2.6335193181046803E-5</v>
      </c>
      <c r="AF616" s="197"/>
      <c r="AG616" s="188"/>
      <c r="AH616" s="170"/>
    </row>
    <row r="617" spans="2:34" s="43" customFormat="1" x14ac:dyDescent="0.2">
      <c r="B617" s="48">
        <v>24308</v>
      </c>
      <c r="C617" s="223" t="s">
        <v>69</v>
      </c>
      <c r="D617" s="43" t="str">
        <f>_xll.BDP(C617,$D$7)</f>
        <v>USD</v>
      </c>
      <c r="E617" s="19" t="s">
        <v>363</v>
      </c>
      <c r="F617" s="20">
        <f>_xll.BDP(C617,$F$7)</f>
        <v>338.08</v>
      </c>
      <c r="G617" s="20">
        <f>_xll.BDP(C617,$G$7)</f>
        <v>331.77</v>
      </c>
      <c r="H617" s="36">
        <f>IF(OR(G617="#N/A N/A",F617="#N/A N/A"),0,  G617 - F617)</f>
        <v>-6.3100000000000023</v>
      </c>
      <c r="I617" s="24">
        <f>IF(OR(F617=0,F617="#N/A N/A"),0,H617 / F617*100)</f>
        <v>-1.8664221486038814</v>
      </c>
      <c r="J617" s="28">
        <v>-17800</v>
      </c>
      <c r="K617" s="51" t="str">
        <f>CONCATENATE(C791,D617, " Curncy")</f>
        <v>EURUSD Curncy</v>
      </c>
      <c r="L617" s="19">
        <f>IF(D617 = C791,1,_xll.BDP(K617,$L$7))</f>
        <v>1</v>
      </c>
      <c r="M617" s="21">
        <f>IF(D617 = C791,1,_xll.BDP(K617,$M$7)*L617)</f>
        <v>1.2309000000000001</v>
      </c>
      <c r="N617" s="7">
        <f>H617*J617*T617/M617</f>
        <v>91248.679827768327</v>
      </c>
      <c r="O617" s="53">
        <f>N617 / Y791</f>
        <v>5.4236510931892723E-4</v>
      </c>
      <c r="P617" s="7">
        <f>G617*J617*T617/M617</f>
        <v>-4797713.8679015348</v>
      </c>
      <c r="Q617" s="54">
        <f>P617 / Y791*100</f>
        <v>-2.8516715105981048</v>
      </c>
      <c r="R617" s="54">
        <f>IF(Q617&lt;0,Q617,0)</f>
        <v>-2.8516715105981048</v>
      </c>
      <c r="S617" s="150">
        <f>IF(Q617&gt;0,Q617,0)</f>
        <v>0</v>
      </c>
      <c r="T617" s="33">
        <f>IF(EXACT(D617,UPPER(D617)),1,0.01)/V617</f>
        <v>1</v>
      </c>
      <c r="U617" s="43">
        <v>0</v>
      </c>
      <c r="V617" s="43">
        <v>1</v>
      </c>
      <c r="W617" s="143">
        <f>IF(AND(Q617&lt;0,O617&gt;0),O617,0)</f>
        <v>5.4236510931892723E-4</v>
      </c>
      <c r="X617" s="143">
        <f>IF(AND(Q617&gt;0,O617&gt;0),O617,0)</f>
        <v>0</v>
      </c>
      <c r="Y617" s="194"/>
      <c r="Z617" s="180">
        <f>_xll.BDH(C617,$Z$7,$D$1,$D$1)</f>
        <v>335.04</v>
      </c>
      <c r="AA617" s="174">
        <f>IF(OR(F617="#N/A N/A",Z617="#N/A N/A"),0,  F617 - Z617)</f>
        <v>3.0399999999999636</v>
      </c>
      <c r="AB617" s="168">
        <f>IF(OR(Z617=0,Z617="#N/A N/A"),0,AA617 / Z617*100)</f>
        <v>0.90735434574975038</v>
      </c>
      <c r="AC617" s="161">
        <v>-17800</v>
      </c>
      <c r="AD617" s="163">
        <f>IF(D617 = C791,1,_xll.BDP(K617,$AD$7)*L617)</f>
        <v>1.2319</v>
      </c>
      <c r="AE617" s="186">
        <f>AA617*AC617*T617/AD617 / AF791</f>
        <v>-2.5816122706753949E-4</v>
      </c>
      <c r="AF617" s="197"/>
      <c r="AG617" s="188"/>
      <c r="AH617" s="170"/>
    </row>
    <row r="618" spans="2:34" s="43" customFormat="1" ht="12" customHeight="1" x14ac:dyDescent="0.2">
      <c r="B618" s="48">
        <v>18473</v>
      </c>
      <c r="C618" s="223" t="s">
        <v>1055</v>
      </c>
      <c r="D618" s="43" t="str">
        <f>_xll.BDP(C618,$D$7)</f>
        <v>USD</v>
      </c>
      <c r="E618" s="19" t="s">
        <v>1129</v>
      </c>
      <c r="F618" s="20">
        <f>_xll.BDP(C618,$F$7)</f>
        <v>26.2</v>
      </c>
      <c r="G618" s="20">
        <f>_xll.BDP(C618,$G$7)</f>
        <v>26.2</v>
      </c>
      <c r="H618" s="36">
        <f>IF(OR(G618="#N/A N/A",F618="#N/A N/A"),0,  G618 - F618)</f>
        <v>0</v>
      </c>
      <c r="I618" s="24">
        <f>IF(OR(F618=0,F618="#N/A N/A"),0,H618 / F618*100)</f>
        <v>0</v>
      </c>
      <c r="J618" s="28">
        <v>0</v>
      </c>
      <c r="K618" s="51" t="str">
        <f>CONCATENATE(C791,D618, " Curncy")</f>
        <v>EURUSD Curncy</v>
      </c>
      <c r="L618" s="19">
        <f>IF(D618 = C791,1,_xll.BDP(K618,$L$7))</f>
        <v>1</v>
      </c>
      <c r="M618" s="21">
        <f>IF(D618 = C791,1,_xll.BDP(K618,$M$7)*L618)</f>
        <v>1.2309000000000001</v>
      </c>
      <c r="N618" s="7">
        <f>H618*J618*T618/M618</f>
        <v>0</v>
      </c>
      <c r="O618" s="53">
        <f>N618 / Y791</f>
        <v>0</v>
      </c>
      <c r="P618" s="7">
        <f>G618*J618*T618/M618</f>
        <v>0</v>
      </c>
      <c r="Q618" s="54">
        <f>P618 / Y791*100</f>
        <v>0</v>
      </c>
      <c r="R618" s="54">
        <f>IF(Q618&lt;0,Q618,0)</f>
        <v>0</v>
      </c>
      <c r="S618" s="150">
        <f>IF(Q618&gt;0,Q618,0)</f>
        <v>0</v>
      </c>
      <c r="T618" s="33">
        <f>IF(EXACT(D618,UPPER(D618)),1,0.01)/V618</f>
        <v>1</v>
      </c>
      <c r="U618" s="43">
        <v>0</v>
      </c>
      <c r="V618" s="43">
        <v>1</v>
      </c>
      <c r="W618" s="143">
        <f>IF(AND(Q618&lt;0,O618&gt;0),O618,0)</f>
        <v>0</v>
      </c>
      <c r="X618" s="143">
        <f>IF(AND(Q618&gt;0,O618&gt;0),O618,0)</f>
        <v>0</v>
      </c>
      <c r="Y618" s="194"/>
      <c r="Z618" s="180">
        <f>_xll.BDH(C618,$Z$7,$D$1,$D$1)</f>
        <v>25.9</v>
      </c>
      <c r="AA618" s="174">
        <f>IF(OR(F618="#N/A N/A",Z618="#N/A N/A"),0,  F618 - Z618)</f>
        <v>0.30000000000000071</v>
      </c>
      <c r="AB618" s="168">
        <f>IF(OR(Z618=0,Z618="#N/A N/A"),0,AA618 / Z618*100)</f>
        <v>1.1583011583011611</v>
      </c>
      <c r="AC618" s="161">
        <v>0</v>
      </c>
      <c r="AD618" s="163">
        <f>IF(D618 = C791,1,_xll.BDP(K618,$AD$7)*L618)</f>
        <v>1.2319</v>
      </c>
      <c r="AE618" s="186">
        <f>AA618*AC618*T618/AD618 / AF791</f>
        <v>0</v>
      </c>
      <c r="AF618" s="197"/>
      <c r="AG618" s="188"/>
      <c r="AH618" s="170"/>
    </row>
    <row r="619" spans="2:34" s="43" customFormat="1" x14ac:dyDescent="0.2">
      <c r="B619" s="48">
        <v>2358</v>
      </c>
      <c r="C619" s="223" t="s">
        <v>68</v>
      </c>
      <c r="D619" s="43" t="str">
        <f>_xll.BDP(C619,$D$7)</f>
        <v>USD</v>
      </c>
      <c r="E619" s="19" t="s">
        <v>389</v>
      </c>
      <c r="F619" s="20">
        <f>_xll.BDP(C619,$F$7)</f>
        <v>53.53</v>
      </c>
      <c r="G619" s="20">
        <f>_xll.BDP(C619,$G$7)</f>
        <v>54.64</v>
      </c>
      <c r="H619" s="36">
        <f>IF(OR(G619="#N/A N/A",F619="#N/A N/A"),0,  G619 - F619)</f>
        <v>1.1099999999999994</v>
      </c>
      <c r="I619" s="24">
        <f>IF(OR(F619=0,F619="#N/A N/A"),0,H619 / F619*100)</f>
        <v>2.0736035867737703</v>
      </c>
      <c r="J619" s="28">
        <v>17200</v>
      </c>
      <c r="K619" s="51" t="str">
        <f>CONCATENATE(C791,D619, " Curncy")</f>
        <v>EURUSD Curncy</v>
      </c>
      <c r="L619" s="19">
        <f>IF(D619 = C791,1,_xll.BDP(K619,$L$7))</f>
        <v>1</v>
      </c>
      <c r="M619" s="21">
        <f>IF(D619 = C791,1,_xll.BDP(K619,$M$7)*L619)</f>
        <v>1.2309000000000001</v>
      </c>
      <c r="N619" s="7">
        <f>H619*J619*T619/M619</f>
        <v>15510.601998537646</v>
      </c>
      <c r="O619" s="53">
        <f>N619 / Y791</f>
        <v>9.2192121183754601E-5</v>
      </c>
      <c r="P619" s="7">
        <f>G619*J619*T619/M619</f>
        <v>763512.87675684458</v>
      </c>
      <c r="Q619" s="54">
        <f>P619 / Y791*100</f>
        <v>0.45381779292615809</v>
      </c>
      <c r="R619" s="54">
        <f>IF(Q619&lt;0,Q619,0)</f>
        <v>0</v>
      </c>
      <c r="S619" s="150">
        <f>IF(Q619&gt;0,Q619,0)</f>
        <v>0.45381779292615809</v>
      </c>
      <c r="T619" s="33">
        <f>IF(EXACT(D619,UPPER(D619)),1,0.01)/V619</f>
        <v>1</v>
      </c>
      <c r="U619" s="43">
        <v>0</v>
      </c>
      <c r="V619" s="43">
        <v>1</v>
      </c>
      <c r="W619" s="143">
        <f>IF(AND(Q619&lt;0,O619&gt;0),O619,0)</f>
        <v>0</v>
      </c>
      <c r="X619" s="143">
        <f>IF(AND(Q619&gt;0,O619&gt;0),O619,0)</f>
        <v>9.2192121183754601E-5</v>
      </c>
      <c r="Y619" s="194"/>
      <c r="Z619" s="180">
        <f>_xll.BDH(C619,$Z$7,$D$1,$D$1)</f>
        <v>53.84</v>
      </c>
      <c r="AA619" s="174">
        <f>IF(OR(F619="#N/A N/A",Z619="#N/A N/A"),0,  F619 - Z619)</f>
        <v>-0.31000000000000227</v>
      </c>
      <c r="AB619" s="168">
        <f>IF(OR(Z619=0,Z619="#N/A N/A"),0,AA619 / Z619*100)</f>
        <v>-0.57578008915305023</v>
      </c>
      <c r="AC619" s="161">
        <v>17200</v>
      </c>
      <c r="AD619" s="163">
        <f>IF(D619 = C791,1,_xll.BDP(K619,$AD$7)*L619)</f>
        <v>1.2319</v>
      </c>
      <c r="AE619" s="186">
        <f>AA619*AC619*T619/AD619 / AF791</f>
        <v>-2.5438269935026367E-5</v>
      </c>
      <c r="AF619" s="197"/>
      <c r="AG619" s="188"/>
      <c r="AH619" s="170"/>
    </row>
    <row r="620" spans="2:34" s="43" customFormat="1" ht="12" customHeight="1" x14ac:dyDescent="0.2">
      <c r="B620" s="48">
        <v>21137</v>
      </c>
      <c r="C620" s="223" t="s">
        <v>1056</v>
      </c>
      <c r="D620" s="43" t="str">
        <f>_xll.BDP(C620,$D$7)</f>
        <v>USD</v>
      </c>
      <c r="E620" s="19" t="s">
        <v>1130</v>
      </c>
      <c r="F620" s="20">
        <f>_xll.BDP(C620,$F$7)</f>
        <v>3.58</v>
      </c>
      <c r="G620" s="20">
        <f>_xll.BDP(C620,$G$7)</f>
        <v>3.58</v>
      </c>
      <c r="H620" s="36">
        <f>IF(OR(G620="#N/A N/A",F620="#N/A N/A"),0,  G620 - F620)</f>
        <v>0</v>
      </c>
      <c r="I620" s="24">
        <f>IF(OR(F620=0,F620="#N/A N/A"),0,H620 / F620*100)</f>
        <v>0</v>
      </c>
      <c r="J620" s="28">
        <v>0</v>
      </c>
      <c r="K620" s="51" t="str">
        <f>CONCATENATE(C791,D620, " Curncy")</f>
        <v>EURUSD Curncy</v>
      </c>
      <c r="L620" s="19">
        <f>IF(D620 = C791,1,_xll.BDP(K620,$L$7))</f>
        <v>1</v>
      </c>
      <c r="M620" s="21">
        <f>IF(D620 = C791,1,_xll.BDP(K620,$M$7)*L620)</f>
        <v>1.2309000000000001</v>
      </c>
      <c r="N620" s="7">
        <f>H620*J620*T620/M620</f>
        <v>0</v>
      </c>
      <c r="O620" s="53">
        <f>N620 / Y791</f>
        <v>0</v>
      </c>
      <c r="P620" s="7">
        <f>G620*J620*T620/M620</f>
        <v>0</v>
      </c>
      <c r="Q620" s="54">
        <f>P620 / Y791*100</f>
        <v>0</v>
      </c>
      <c r="R620" s="54">
        <f>IF(Q620&lt;0,Q620,0)</f>
        <v>0</v>
      </c>
      <c r="S620" s="150">
        <f>IF(Q620&gt;0,Q620,0)</f>
        <v>0</v>
      </c>
      <c r="T620" s="33">
        <f>IF(EXACT(D620,UPPER(D620)),1,0.01)/V620</f>
        <v>1</v>
      </c>
      <c r="U620" s="43">
        <v>0</v>
      </c>
      <c r="V620" s="43">
        <v>1</v>
      </c>
      <c r="W620" s="143">
        <f>IF(AND(Q620&lt;0,O620&gt;0),O620,0)</f>
        <v>0</v>
      </c>
      <c r="X620" s="143">
        <f>IF(AND(Q620&gt;0,O620&gt;0),O620,0)</f>
        <v>0</v>
      </c>
      <c r="Y620" s="194"/>
      <c r="Z620" s="180">
        <f>_xll.BDH(C620,$Z$7,$D$1,$D$1)</f>
        <v>3.71</v>
      </c>
      <c r="AA620" s="174">
        <f>IF(OR(F620="#N/A N/A",Z620="#N/A N/A"),0,  F620 - Z620)</f>
        <v>-0.12999999999999989</v>
      </c>
      <c r="AB620" s="168">
        <f>IF(OR(Z620=0,Z620="#N/A N/A"),0,AA620 / Z620*100)</f>
        <v>-3.5040431266846332</v>
      </c>
      <c r="AC620" s="161">
        <v>0</v>
      </c>
      <c r="AD620" s="163">
        <f>IF(D620 = C791,1,_xll.BDP(K620,$AD$7)*L620)</f>
        <v>1.2319</v>
      </c>
      <c r="AE620" s="186">
        <f>AA620*AC620*T620/AD620 / AF791</f>
        <v>0</v>
      </c>
      <c r="AF620" s="197"/>
      <c r="AG620" s="188"/>
      <c r="AH620" s="170"/>
    </row>
    <row r="621" spans="2:34" s="43" customFormat="1" ht="12" customHeight="1" x14ac:dyDescent="0.2">
      <c r="B621" s="48">
        <v>11267</v>
      </c>
      <c r="C621" s="223" t="s">
        <v>1054</v>
      </c>
      <c r="D621" s="43" t="str">
        <f>_xll.BDP(C621,$D$7)</f>
        <v>USD</v>
      </c>
      <c r="E621" s="19" t="s">
        <v>1128</v>
      </c>
      <c r="F621" s="20">
        <f>_xll.BDP(C621,$F$7)</f>
        <v>43.59</v>
      </c>
      <c r="G621" s="20">
        <f>_xll.BDP(C621,$G$7)</f>
        <v>43.59</v>
      </c>
      <c r="H621" s="36">
        <f>IF(OR(G621="#N/A N/A",F621="#N/A N/A"),0,  G621 - F621)</f>
        <v>0</v>
      </c>
      <c r="I621" s="24">
        <f>IF(OR(F621=0,F621="#N/A N/A"),0,H621 / F621*100)</f>
        <v>0</v>
      </c>
      <c r="J621" s="28">
        <v>0</v>
      </c>
      <c r="K621" s="51" t="str">
        <f>CONCATENATE(C791,D621, " Curncy")</f>
        <v>EURUSD Curncy</v>
      </c>
      <c r="L621" s="19">
        <f>IF(D621 = C791,1,_xll.BDP(K621,$L$7))</f>
        <v>1</v>
      </c>
      <c r="M621" s="21">
        <f>IF(D621 = C791,1,_xll.BDP(K621,$M$7)*L621)</f>
        <v>1.2309000000000001</v>
      </c>
      <c r="N621" s="7">
        <f>H621*J621*T621/M621</f>
        <v>0</v>
      </c>
      <c r="O621" s="53">
        <f>N621 / Y791</f>
        <v>0</v>
      </c>
      <c r="P621" s="7">
        <f>G621*J621*T621/M621</f>
        <v>0</v>
      </c>
      <c r="Q621" s="54">
        <f>P621 / Y791*100</f>
        <v>0</v>
      </c>
      <c r="R621" s="54">
        <f>IF(Q621&lt;0,Q621,0)</f>
        <v>0</v>
      </c>
      <c r="S621" s="150">
        <f>IF(Q621&gt;0,Q621,0)</f>
        <v>0</v>
      </c>
      <c r="T621" s="33">
        <f>IF(EXACT(D621,UPPER(D621)),1,0.01)/V621</f>
        <v>1</v>
      </c>
      <c r="U621" s="43">
        <v>0</v>
      </c>
      <c r="V621" s="43">
        <v>1</v>
      </c>
      <c r="W621" s="143">
        <f>IF(AND(Q621&lt;0,O621&gt;0),O621,0)</f>
        <v>0</v>
      </c>
      <c r="X621" s="143">
        <f>IF(AND(Q621&gt;0,O621&gt;0),O621,0)</f>
        <v>0</v>
      </c>
      <c r="Y621" s="194"/>
      <c r="Z621" s="180">
        <f>_xll.BDH(C621,$Z$7,$D$1,$D$1)</f>
        <v>43.44</v>
      </c>
      <c r="AA621" s="174">
        <f>IF(OR(F621="#N/A N/A",Z621="#N/A N/A"),0,  F621 - Z621)</f>
        <v>0.15000000000000568</v>
      </c>
      <c r="AB621" s="168">
        <f>IF(OR(Z621=0,Z621="#N/A N/A"),0,AA621 / Z621*100)</f>
        <v>0.34530386740332802</v>
      </c>
      <c r="AC621" s="161">
        <v>0</v>
      </c>
      <c r="AD621" s="163">
        <f>IF(D621 = C791,1,_xll.BDP(K621,$AD$7)*L621)</f>
        <v>1.2319</v>
      </c>
      <c r="AE621" s="186">
        <f>AA621*AC621*T621/AD621 / AF791</f>
        <v>0</v>
      </c>
      <c r="AF621" s="197"/>
      <c r="AG621" s="188"/>
      <c r="AH621" s="170"/>
    </row>
    <row r="622" spans="2:34" s="43" customFormat="1" x14ac:dyDescent="0.2">
      <c r="B622" s="51">
        <v>2582</v>
      </c>
      <c r="D622" s="43" t="s">
        <v>36</v>
      </c>
      <c r="E622" s="19" t="s">
        <v>67</v>
      </c>
      <c r="F622" s="20">
        <v>0.16500000000000001</v>
      </c>
      <c r="G622" s="20">
        <v>0.16500000000000001</v>
      </c>
      <c r="H622" s="36">
        <f>IF(OR(G622="#N/A N/A",F622="#N/A N/A"),0,  G622 - F622)</f>
        <v>0</v>
      </c>
      <c r="I622" s="24">
        <f>IF(OR(F622=0,F622="#N/A N/A"),0,H622 / F622*100)</f>
        <v>0</v>
      </c>
      <c r="J622" s="28">
        <v>6122944</v>
      </c>
      <c r="K622" s="51" t="str">
        <f>CONCATENATE(C791,D622, " Curncy")</f>
        <v>EURUSD Curncy</v>
      </c>
      <c r="L622" s="19">
        <f>IF(D622 = C791,1,_xll.BDP(K622,$L$7))</f>
        <v>1</v>
      </c>
      <c r="M622" s="21">
        <f>IF(D622 = C791,1,_xll.BDP(K622,$M$7)*L622)</f>
        <v>1.2309000000000001</v>
      </c>
      <c r="N622" s="7">
        <f>H622*J622*T622/M622</f>
        <v>0</v>
      </c>
      <c r="O622" s="53">
        <f>N622 / Y791</f>
        <v>0</v>
      </c>
      <c r="P622" s="7">
        <f>G622*J622*T622/M622</f>
        <v>820769.97319034848</v>
      </c>
      <c r="Q622" s="54">
        <f>P622 / Y791*100</f>
        <v>0.48785034158884177</v>
      </c>
      <c r="R622" s="54">
        <f>IF(Q622&lt;0,Q622,0)</f>
        <v>0</v>
      </c>
      <c r="S622" s="150">
        <f>IF(Q622&gt;0,Q622,0)</f>
        <v>0.48785034158884177</v>
      </c>
      <c r="T622" s="33">
        <f>IF(EXACT(D622,UPPER(D622)),1,0.01)/V622</f>
        <v>1</v>
      </c>
      <c r="U622" s="43">
        <v>1</v>
      </c>
      <c r="V622" s="43">
        <v>1</v>
      </c>
      <c r="W622" s="143">
        <f>IF(AND(Q622&lt;0,O622&gt;0),O622,0)</f>
        <v>0</v>
      </c>
      <c r="X622" s="143">
        <f>IF(AND(Q622&gt;0,O622&gt;0),O622,0)</f>
        <v>0</v>
      </c>
      <c r="Y622" s="194"/>
      <c r="Z622" s="180">
        <v>0.16500000000000001</v>
      </c>
      <c r="AA622" s="174">
        <f>IF(OR(F622="#N/A N/A",Z622="#N/A N/A"),0,  F622 - Z622)</f>
        <v>0</v>
      </c>
      <c r="AB622" s="168">
        <f>IF(OR(Z622=0,Z622="#N/A N/A"),0,AA622 / Z622*100)</f>
        <v>0</v>
      </c>
      <c r="AC622" s="161">
        <v>6122944</v>
      </c>
      <c r="AD622" s="163">
        <f>IF(D622 = C791,1,_xll.BDP(K622,$AD$7)*L622)</f>
        <v>1.2319</v>
      </c>
      <c r="AE622" s="186">
        <f>AA622*AC622*T622/AD622 / AF791</f>
        <v>0</v>
      </c>
      <c r="AF622" s="197"/>
      <c r="AG622" s="188"/>
      <c r="AH622" s="170"/>
    </row>
    <row r="623" spans="2:34" s="43" customFormat="1" ht="12" customHeight="1" x14ac:dyDescent="0.2">
      <c r="B623" s="51">
        <v>19906</v>
      </c>
      <c r="C623" s="43" t="s">
        <v>1057</v>
      </c>
      <c r="D623" s="43" t="str">
        <f>_xll.BDP(C623,$D$7)</f>
        <v>USD</v>
      </c>
      <c r="E623" s="19" t="s">
        <v>1131</v>
      </c>
      <c r="F623" s="20">
        <f>_xll.BDP(C623,$F$7)</f>
        <v>101.95</v>
      </c>
      <c r="G623" s="20">
        <f>_xll.BDP(C623,$G$7)</f>
        <v>101.95</v>
      </c>
      <c r="H623" s="36">
        <f>IF(OR(G623="#N/A N/A",F623="#N/A N/A"),0,  G623 - F623)</f>
        <v>0</v>
      </c>
      <c r="I623" s="24">
        <f>IF(OR(F623=0,F623="#N/A N/A"),0,H623 / F623*100)</f>
        <v>0</v>
      </c>
      <c r="J623" s="28">
        <v>0</v>
      </c>
      <c r="K623" s="51" t="str">
        <f>CONCATENATE(C791,D623, " Curncy")</f>
        <v>EURUSD Curncy</v>
      </c>
      <c r="L623" s="19">
        <f>IF(D623 = C791,1,_xll.BDP(K623,$L$7))</f>
        <v>1</v>
      </c>
      <c r="M623" s="21">
        <f>IF(D623 = C791,1,_xll.BDP(K623,$M$7)*L623)</f>
        <v>1.2309000000000001</v>
      </c>
      <c r="N623" s="7">
        <f>H623*J623*T623/M623</f>
        <v>0</v>
      </c>
      <c r="O623" s="53">
        <f>N623 / Y791</f>
        <v>0</v>
      </c>
      <c r="P623" s="7">
        <f>G623*J623*T623/M623</f>
        <v>0</v>
      </c>
      <c r="Q623" s="54">
        <f>P623 / Y791*100</f>
        <v>0</v>
      </c>
      <c r="R623" s="54">
        <f>IF(Q623&lt;0,Q623,0)</f>
        <v>0</v>
      </c>
      <c r="S623" s="150">
        <f>IF(Q623&gt;0,Q623,0)</f>
        <v>0</v>
      </c>
      <c r="T623" s="33">
        <f>IF(EXACT(D623,UPPER(D623)),1,0.01)/V623</f>
        <v>1</v>
      </c>
      <c r="U623" s="43">
        <v>0</v>
      </c>
      <c r="V623" s="43">
        <v>1</v>
      </c>
      <c r="W623" s="143">
        <f>IF(AND(Q623&lt;0,O623&gt;0),O623,0)</f>
        <v>0</v>
      </c>
      <c r="X623" s="143">
        <f>IF(AND(Q623&gt;0,O623&gt;0),O623,0)</f>
        <v>0</v>
      </c>
      <c r="Y623" s="194"/>
      <c r="Z623" s="180">
        <f>_xll.BDH(C623,$Z$7,$D$1,$D$1)</f>
        <v>103.81</v>
      </c>
      <c r="AA623" s="174">
        <f>IF(OR(F623="#N/A N/A",Z623="#N/A N/A"),0,  F623 - Z623)</f>
        <v>-1.8599999999999994</v>
      </c>
      <c r="AB623" s="168">
        <f>IF(OR(Z623=0,Z623="#N/A N/A"),0,AA623 / Z623*100)</f>
        <v>-1.7917349002986218</v>
      </c>
      <c r="AC623" s="161">
        <v>0</v>
      </c>
      <c r="AD623" s="163">
        <f>IF(D623 = C791,1,_xll.BDP(K623,$AD$7)*L623)</f>
        <v>1.2319</v>
      </c>
      <c r="AE623" s="186">
        <f>AA623*AC623*T623/AD623 / AF791</f>
        <v>0</v>
      </c>
      <c r="AF623" s="197"/>
      <c r="AG623" s="188"/>
      <c r="AH623" s="170"/>
    </row>
    <row r="624" spans="2:34" s="43" customFormat="1" ht="12" customHeight="1" x14ac:dyDescent="0.2">
      <c r="B624" s="51">
        <v>110</v>
      </c>
      <c r="C624" s="43" t="s">
        <v>1058</v>
      </c>
      <c r="D624" s="43" t="str">
        <f>_xll.BDP(C624,$D$7)</f>
        <v>USD</v>
      </c>
      <c r="E624" s="19" t="s">
        <v>1132</v>
      </c>
      <c r="F624" s="20">
        <f>_xll.BDP(C624,$F$7)</f>
        <v>43.68</v>
      </c>
      <c r="G624" s="20">
        <f>_xll.BDP(C624,$G$7)</f>
        <v>43.68</v>
      </c>
      <c r="H624" s="36">
        <f>IF(OR(G624="#N/A N/A",F624="#N/A N/A"),0,  G624 - F624)</f>
        <v>0</v>
      </c>
      <c r="I624" s="24">
        <f>IF(OR(F624=0,F624="#N/A N/A"),0,H624 / F624*100)</f>
        <v>0</v>
      </c>
      <c r="J624" s="28">
        <v>0</v>
      </c>
      <c r="K624" s="51" t="str">
        <f>CONCATENATE(C791,D624, " Curncy")</f>
        <v>EURUSD Curncy</v>
      </c>
      <c r="L624" s="19">
        <f>IF(D624 = C791,1,_xll.BDP(K624,$L$7))</f>
        <v>1</v>
      </c>
      <c r="M624" s="21">
        <f>IF(D624 = C791,1,_xll.BDP(K624,$M$7)*L624)</f>
        <v>1.2309000000000001</v>
      </c>
      <c r="N624" s="7">
        <f>H624*J624*T624/M624</f>
        <v>0</v>
      </c>
      <c r="O624" s="53">
        <f>N624 / Y791</f>
        <v>0</v>
      </c>
      <c r="P624" s="7">
        <f>G624*J624*T624/M624</f>
        <v>0</v>
      </c>
      <c r="Q624" s="54">
        <f>P624 / Y791*100</f>
        <v>0</v>
      </c>
      <c r="R624" s="54">
        <f>IF(Q624&lt;0,Q624,0)</f>
        <v>0</v>
      </c>
      <c r="S624" s="150">
        <f>IF(Q624&gt;0,Q624,0)</f>
        <v>0</v>
      </c>
      <c r="T624" s="33">
        <f>IF(EXACT(D624,UPPER(D624)),1,0.01)/V624</f>
        <v>1</v>
      </c>
      <c r="U624" s="43">
        <v>0</v>
      </c>
      <c r="V624" s="43">
        <v>1</v>
      </c>
      <c r="W624" s="143">
        <f>IF(AND(Q624&lt;0,O624&gt;0),O624,0)</f>
        <v>0</v>
      </c>
      <c r="X624" s="143">
        <f>IF(AND(Q624&gt;0,O624&gt;0),O624,0)</f>
        <v>0</v>
      </c>
      <c r="Y624" s="194"/>
      <c r="Z624" s="180">
        <f>_xll.BDH(C624,$Z$7,$D$1,$D$1)</f>
        <v>43.14</v>
      </c>
      <c r="AA624" s="174">
        <f>IF(OR(F624="#N/A N/A",Z624="#N/A N/A"),0,  F624 - Z624)</f>
        <v>0.53999999999999915</v>
      </c>
      <c r="AB624" s="168">
        <f>IF(OR(Z624=0,Z624="#N/A N/A"),0,AA624 / Z624*100)</f>
        <v>1.2517385257301787</v>
      </c>
      <c r="AC624" s="161">
        <v>0</v>
      </c>
      <c r="AD624" s="163">
        <f>IF(D624 = C791,1,_xll.BDP(K624,$AD$7)*L624)</f>
        <v>1.2319</v>
      </c>
      <c r="AE624" s="186">
        <f>AA624*AC624*T624/AD624 / AF791</f>
        <v>0</v>
      </c>
      <c r="AF624" s="197"/>
      <c r="AG624" s="188"/>
      <c r="AH624" s="170"/>
    </row>
    <row r="625" spans="2:34" s="43" customFormat="1" ht="12" customHeight="1" x14ac:dyDescent="0.2">
      <c r="B625" s="51">
        <v>20127</v>
      </c>
      <c r="C625" s="43" t="s">
        <v>1059</v>
      </c>
      <c r="D625" s="43" t="str">
        <f>_xll.BDP(C625,$D$7)</f>
        <v>USD</v>
      </c>
      <c r="E625" s="19" t="s">
        <v>1133</v>
      </c>
      <c r="F625" s="20">
        <f>_xll.BDP(C625,$F$7)</f>
        <v>100.59</v>
      </c>
      <c r="G625" s="20">
        <f>_xll.BDP(C625,$G$7)</f>
        <v>100.59</v>
      </c>
      <c r="H625" s="36">
        <f>IF(OR(G625="#N/A N/A",F625="#N/A N/A"),0,  G625 - F625)</f>
        <v>0</v>
      </c>
      <c r="I625" s="24">
        <f>IF(OR(F625=0,F625="#N/A N/A"),0,H625 / F625*100)</f>
        <v>0</v>
      </c>
      <c r="J625" s="28">
        <v>0</v>
      </c>
      <c r="K625" s="51" t="str">
        <f>CONCATENATE(C791,D625, " Curncy")</f>
        <v>EURUSD Curncy</v>
      </c>
      <c r="L625" s="19">
        <f>IF(D625 = C791,1,_xll.BDP(K625,$L$7))</f>
        <v>1</v>
      </c>
      <c r="M625" s="21">
        <f>IF(D625 = C791,1,_xll.BDP(K625,$M$7)*L625)</f>
        <v>1.2309000000000001</v>
      </c>
      <c r="N625" s="7">
        <f>H625*J625*T625/M625</f>
        <v>0</v>
      </c>
      <c r="O625" s="53">
        <f>N625 / Y791</f>
        <v>0</v>
      </c>
      <c r="P625" s="7">
        <f>G625*J625*T625/M625</f>
        <v>0</v>
      </c>
      <c r="Q625" s="54">
        <f>P625 / Y791*100</f>
        <v>0</v>
      </c>
      <c r="R625" s="54">
        <f>IF(Q625&lt;0,Q625,0)</f>
        <v>0</v>
      </c>
      <c r="S625" s="150">
        <f>IF(Q625&gt;0,Q625,0)</f>
        <v>0</v>
      </c>
      <c r="T625" s="33">
        <f>IF(EXACT(D625,UPPER(D625)),1,0.01)/V625</f>
        <v>1</v>
      </c>
      <c r="U625" s="43">
        <v>0</v>
      </c>
      <c r="V625" s="43">
        <v>1</v>
      </c>
      <c r="W625" s="143">
        <f>IF(AND(Q625&lt;0,O625&gt;0),O625,0)</f>
        <v>0</v>
      </c>
      <c r="X625" s="143">
        <f>IF(AND(Q625&gt;0,O625&gt;0),O625,0)</f>
        <v>0</v>
      </c>
      <c r="Y625" s="194"/>
      <c r="Z625" s="180">
        <f>_xll.BDH(C625,$Z$7,$D$1,$D$1)</f>
        <v>101.01</v>
      </c>
      <c r="AA625" s="174">
        <f>IF(OR(F625="#N/A N/A",Z625="#N/A N/A"),0,  F625 - Z625)</f>
        <v>-0.42000000000000171</v>
      </c>
      <c r="AB625" s="168">
        <f>IF(OR(Z625=0,Z625="#N/A N/A"),0,AA625 / Z625*100)</f>
        <v>-0.41580041580041749</v>
      </c>
      <c r="AC625" s="161">
        <v>0</v>
      </c>
      <c r="AD625" s="163">
        <f>IF(D625 = C791,1,_xll.BDP(K625,$AD$7)*L625)</f>
        <v>1.2319</v>
      </c>
      <c r="AE625" s="186">
        <f>AA625*AC625*T625/AD625 / AF791</f>
        <v>0</v>
      </c>
      <c r="AF625" s="197"/>
      <c r="AG625" s="188"/>
      <c r="AH625" s="170"/>
    </row>
    <row r="626" spans="2:34" s="43" customFormat="1" ht="12" customHeight="1" x14ac:dyDescent="0.2">
      <c r="B626" s="51">
        <v>1418</v>
      </c>
      <c r="C626" s="43" t="s">
        <v>1060</v>
      </c>
      <c r="D626" s="43" t="str">
        <f>_xll.BDP(C626,$D$7)</f>
        <v>USD</v>
      </c>
      <c r="E626" s="19" t="s">
        <v>1134</v>
      </c>
      <c r="F626" s="20">
        <f>_xll.BDP(C626,$F$7)</f>
        <v>74.12</v>
      </c>
      <c r="G626" s="20">
        <f>_xll.BDP(C626,$G$7)</f>
        <v>74.12</v>
      </c>
      <c r="H626" s="36">
        <f>IF(OR(G626="#N/A N/A",F626="#N/A N/A"),0,  G626 - F626)</f>
        <v>0</v>
      </c>
      <c r="I626" s="24">
        <f>IF(OR(F626=0,F626="#N/A N/A"),0,H626 / F626*100)</f>
        <v>0</v>
      </c>
      <c r="J626" s="28">
        <v>0</v>
      </c>
      <c r="K626" s="51" t="str">
        <f>CONCATENATE(C791,D626, " Curncy")</f>
        <v>EURUSD Curncy</v>
      </c>
      <c r="L626" s="19">
        <f>IF(D626 = C791,1,_xll.BDP(K626,$L$7))</f>
        <v>1</v>
      </c>
      <c r="M626" s="21">
        <f>IF(D626 = C791,1,_xll.BDP(K626,$M$7)*L626)</f>
        <v>1.2309000000000001</v>
      </c>
      <c r="N626" s="7">
        <f>H626*J626*T626/M626</f>
        <v>0</v>
      </c>
      <c r="O626" s="53">
        <f>N626 / Y791</f>
        <v>0</v>
      </c>
      <c r="P626" s="7">
        <f>G626*J626*T626/M626</f>
        <v>0</v>
      </c>
      <c r="Q626" s="54">
        <f>P626 / Y791*100</f>
        <v>0</v>
      </c>
      <c r="R626" s="54">
        <f>IF(Q626&lt;0,Q626,0)</f>
        <v>0</v>
      </c>
      <c r="S626" s="150">
        <f>IF(Q626&gt;0,Q626,0)</f>
        <v>0</v>
      </c>
      <c r="T626" s="33">
        <f>IF(EXACT(D626,UPPER(D626)),1,0.01)/V626</f>
        <v>1</v>
      </c>
      <c r="U626" s="43">
        <v>0</v>
      </c>
      <c r="V626" s="43">
        <v>1</v>
      </c>
      <c r="W626" s="143">
        <f>IF(AND(Q626&lt;0,O626&gt;0),O626,0)</f>
        <v>0</v>
      </c>
      <c r="X626" s="143">
        <f>IF(AND(Q626&gt;0,O626&gt;0),O626,0)</f>
        <v>0</v>
      </c>
      <c r="Y626" s="194"/>
      <c r="Z626" s="180">
        <f>_xll.BDH(C626,$Z$7,$D$1,$D$1)</f>
        <v>76.180000000000007</v>
      </c>
      <c r="AA626" s="174">
        <f>IF(OR(F626="#N/A N/A",Z626="#N/A N/A"),0,  F626 - Z626)</f>
        <v>-2.0600000000000023</v>
      </c>
      <c r="AB626" s="168">
        <f>IF(OR(Z626=0,Z626="#N/A N/A"),0,AA626 / Z626*100)</f>
        <v>-2.7041218167498058</v>
      </c>
      <c r="AC626" s="161">
        <v>0</v>
      </c>
      <c r="AD626" s="163">
        <f>IF(D626 = C791,1,_xll.BDP(K626,$AD$7)*L626)</f>
        <v>1.2319</v>
      </c>
      <c r="AE626" s="186">
        <f>AA626*AC626*T626/AD626 / AF791</f>
        <v>0</v>
      </c>
      <c r="AF626" s="197"/>
      <c r="AG626" s="188"/>
      <c r="AH626" s="170"/>
    </row>
    <row r="627" spans="2:34" s="43" customFormat="1" x14ac:dyDescent="0.2">
      <c r="B627" s="51">
        <v>22796</v>
      </c>
      <c r="D627" s="43" t="s">
        <v>36</v>
      </c>
      <c r="E627" s="19" t="s">
        <v>66</v>
      </c>
      <c r="F627" s="20">
        <v>2.165</v>
      </c>
      <c r="G627" s="20">
        <v>2.165</v>
      </c>
      <c r="H627" s="36">
        <f>IF(OR(G627="#N/A N/A",F627="#N/A N/A"),0,  G627 - F627)</f>
        <v>0</v>
      </c>
      <c r="I627" s="24">
        <f>IF(OR(F627=0,F627="#N/A N/A"),0,H627 / F627*100)</f>
        <v>0</v>
      </c>
      <c r="J627" s="28">
        <v>129475</v>
      </c>
      <c r="K627" s="51" t="str">
        <f>CONCATENATE(C791,D627, " Curncy")</f>
        <v>EURUSD Curncy</v>
      </c>
      <c r="L627" s="19">
        <f>IF(D627 = C791,1,_xll.BDP(K627,$L$7))</f>
        <v>1</v>
      </c>
      <c r="M627" s="21">
        <f>IF(D627 = C791,1,_xll.BDP(K627,$M$7)*L627)</f>
        <v>1.2309000000000001</v>
      </c>
      <c r="N627" s="7">
        <f>H627*J627*T627/M627</f>
        <v>0</v>
      </c>
      <c r="O627" s="53">
        <f>N627 / Y791</f>
        <v>0</v>
      </c>
      <c r="P627" s="7">
        <f>G627*J627*T627/M627</f>
        <v>227730.42083028675</v>
      </c>
      <c r="Q627" s="54">
        <f>P627 / Y791*100</f>
        <v>0.13535870855555868</v>
      </c>
      <c r="R627" s="54">
        <f>IF(Q627&lt;0,Q627,0)</f>
        <v>0</v>
      </c>
      <c r="S627" s="150">
        <f>IF(Q627&gt;0,Q627,0)</f>
        <v>0.13535870855555868</v>
      </c>
      <c r="T627" s="33">
        <f>IF(EXACT(D627,UPPER(D627)),1,0.01)/V627</f>
        <v>1</v>
      </c>
      <c r="U627" s="43">
        <v>1</v>
      </c>
      <c r="V627" s="43">
        <v>1</v>
      </c>
      <c r="W627" s="143">
        <f>IF(AND(Q627&lt;0,O627&gt;0),O627,0)</f>
        <v>0</v>
      </c>
      <c r="X627" s="143">
        <f>IF(AND(Q627&gt;0,O627&gt;0),O627,0)</f>
        <v>0</v>
      </c>
      <c r="Y627" s="194"/>
      <c r="Z627" s="180">
        <v>4.33</v>
      </c>
      <c r="AA627" s="174">
        <f>IF(OR(F627="#N/A N/A",Z627="#N/A N/A"),0,  F627 - Z627)</f>
        <v>-2.165</v>
      </c>
      <c r="AB627" s="168">
        <f>IF(OR(Z627=0,Z627="#N/A N/A"),0,AA627 / Z627*100)</f>
        <v>-50</v>
      </c>
      <c r="AC627" s="161">
        <v>129475</v>
      </c>
      <c r="AD627" s="163">
        <f>IF(D627 = C791,1,_xll.BDP(K627,$AD$7)*L627)</f>
        <v>1.2319</v>
      </c>
      <c r="AE627" s="186">
        <f>AA627*AC627*T627/AD627 / AF791</f>
        <v>-1.3373382032348499E-3</v>
      </c>
      <c r="AF627" s="197"/>
      <c r="AG627" s="188"/>
      <c r="AH627" s="170"/>
    </row>
    <row r="628" spans="2:34" s="43" customFormat="1" ht="12" customHeight="1" x14ac:dyDescent="0.2">
      <c r="B628" s="51">
        <v>23211</v>
      </c>
      <c r="C628" s="43" t="s">
        <v>819</v>
      </c>
      <c r="D628" s="43" t="str">
        <f>_xll.BDP(C628,$D$7)</f>
        <v>USD</v>
      </c>
      <c r="E628" s="19" t="s">
        <v>852</v>
      </c>
      <c r="F628" s="20">
        <f>_xll.BDP(C628,$F$7)</f>
        <v>124.72</v>
      </c>
      <c r="G628" s="20">
        <f>_xll.BDP(C628,$G$7)</f>
        <v>123.82</v>
      </c>
      <c r="H628" s="36">
        <f>IF(OR(G628="#N/A N/A",F628="#N/A N/A"),0,  G628 - F628)</f>
        <v>-0.90000000000000568</v>
      </c>
      <c r="I628" s="24">
        <f>IF(OR(F628=0,F628="#N/A N/A"),0,H628 / F628*100)</f>
        <v>-0.7216164207825575</v>
      </c>
      <c r="J628" s="28">
        <v>0</v>
      </c>
      <c r="K628" s="51" t="str">
        <f>CONCATENATE(C791,D628, " Curncy")</f>
        <v>EURUSD Curncy</v>
      </c>
      <c r="L628" s="19">
        <f>IF(D628 = C791,1,_xll.BDP(K628,$L$7))</f>
        <v>1</v>
      </c>
      <c r="M628" s="21">
        <f>IF(D628 = C791,1,_xll.BDP(K628,$M$7)*L628)</f>
        <v>1.2309000000000001</v>
      </c>
      <c r="N628" s="7">
        <f>H628*J628*T628/M628</f>
        <v>0</v>
      </c>
      <c r="O628" s="53">
        <f>N628 / Y791</f>
        <v>0</v>
      </c>
      <c r="P628" s="7">
        <f>G628*J628*T628/M628</f>
        <v>0</v>
      </c>
      <c r="Q628" s="54">
        <f>P628 / Y791*100</f>
        <v>0</v>
      </c>
      <c r="R628" s="54">
        <f>IF(Q628&lt;0,Q628,0)</f>
        <v>0</v>
      </c>
      <c r="S628" s="150">
        <f>IF(Q628&gt;0,Q628,0)</f>
        <v>0</v>
      </c>
      <c r="T628" s="33">
        <f>IF(EXACT(D628,UPPER(D628)),1,0.01)/V628</f>
        <v>1</v>
      </c>
      <c r="U628" s="43">
        <v>0</v>
      </c>
      <c r="V628" s="43">
        <v>1</v>
      </c>
      <c r="W628" s="143">
        <f>IF(AND(Q628&lt;0,O628&gt;0),O628,0)</f>
        <v>0</v>
      </c>
      <c r="X628" s="143">
        <f>IF(AND(Q628&gt;0,O628&gt;0),O628,0)</f>
        <v>0</v>
      </c>
      <c r="Y628" s="194"/>
      <c r="Z628" s="180">
        <f>_xll.BDH(C628,$Z$7,$D$1,$D$1)</f>
        <v>122.75</v>
      </c>
      <c r="AA628" s="174">
        <f>IF(OR(F628="#N/A N/A",Z628="#N/A N/A"),0,  F628 - Z628)</f>
        <v>1.9699999999999989</v>
      </c>
      <c r="AB628" s="168">
        <f>IF(OR(Z628=0,Z628="#N/A N/A"),0,AA628 / Z628*100)</f>
        <v>1.6048879837067198</v>
      </c>
      <c r="AC628" s="161">
        <v>0</v>
      </c>
      <c r="AD628" s="163">
        <f>IF(D628 = C791,1,_xll.BDP(K628,$AD$7)*L628)</f>
        <v>1.2319</v>
      </c>
      <c r="AE628" s="186">
        <f>AA628*AC628*T628/AD628 / AF791</f>
        <v>0</v>
      </c>
      <c r="AF628" s="197"/>
      <c r="AG628" s="188"/>
      <c r="AH628" s="170"/>
    </row>
    <row r="629" spans="2:34" s="43" customFormat="1" ht="12" customHeight="1" x14ac:dyDescent="0.2">
      <c r="B629" s="51">
        <v>17997</v>
      </c>
      <c r="C629" s="43" t="s">
        <v>1061</v>
      </c>
      <c r="D629" s="43" t="str">
        <f>_xll.BDP(C629,$D$7)</f>
        <v>USD</v>
      </c>
      <c r="E629" s="19" t="s">
        <v>1135</v>
      </c>
      <c r="F629" s="20">
        <f>_xll.BDP(C629,$F$7)</f>
        <v>57.75</v>
      </c>
      <c r="G629" s="20">
        <f>_xll.BDP(C629,$G$7)</f>
        <v>57.75</v>
      </c>
      <c r="H629" s="36">
        <f>IF(OR(G629="#N/A N/A",F629="#N/A N/A"),0,  G629 - F629)</f>
        <v>0</v>
      </c>
      <c r="I629" s="24">
        <f>IF(OR(F629=0,F629="#N/A N/A"),0,H629 / F629*100)</f>
        <v>0</v>
      </c>
      <c r="J629" s="28">
        <v>0</v>
      </c>
      <c r="K629" s="51" t="str">
        <f>CONCATENATE(C791,D629, " Curncy")</f>
        <v>EURUSD Curncy</v>
      </c>
      <c r="L629" s="19">
        <f>IF(D629 = C791,1,_xll.BDP(K629,$L$7))</f>
        <v>1</v>
      </c>
      <c r="M629" s="21">
        <f>IF(D629 = C791,1,_xll.BDP(K629,$M$7)*L629)</f>
        <v>1.2309000000000001</v>
      </c>
      <c r="N629" s="7">
        <f>H629*J629*T629/M629</f>
        <v>0</v>
      </c>
      <c r="O629" s="53">
        <f>N629 / Y791</f>
        <v>0</v>
      </c>
      <c r="P629" s="7">
        <f>G629*J629*T629/M629</f>
        <v>0</v>
      </c>
      <c r="Q629" s="54">
        <f>P629 / Y791*100</f>
        <v>0</v>
      </c>
      <c r="R629" s="54">
        <f>IF(Q629&lt;0,Q629,0)</f>
        <v>0</v>
      </c>
      <c r="S629" s="150">
        <f>IF(Q629&gt;0,Q629,0)</f>
        <v>0</v>
      </c>
      <c r="T629" s="33">
        <f>IF(EXACT(D629,UPPER(D629)),1,0.01)/V629</f>
        <v>1</v>
      </c>
      <c r="U629" s="43">
        <v>0</v>
      </c>
      <c r="V629" s="43">
        <v>1</v>
      </c>
      <c r="W629" s="143">
        <f>IF(AND(Q629&lt;0,O629&gt;0),O629,0)</f>
        <v>0</v>
      </c>
      <c r="X629" s="143">
        <f>IF(AND(Q629&gt;0,O629&gt;0),O629,0)</f>
        <v>0</v>
      </c>
      <c r="Y629" s="194"/>
      <c r="Z629" s="180">
        <f>_xll.BDH(C629,$Z$7,$D$1,$D$1)</f>
        <v>57.32</v>
      </c>
      <c r="AA629" s="174">
        <f>IF(OR(F629="#N/A N/A",Z629="#N/A N/A"),0,  F629 - Z629)</f>
        <v>0.42999999999999972</v>
      </c>
      <c r="AB629" s="168">
        <f>IF(OR(Z629=0,Z629="#N/A N/A"),0,AA629 / Z629*100)</f>
        <v>0.75017445917655223</v>
      </c>
      <c r="AC629" s="161">
        <v>0</v>
      </c>
      <c r="AD629" s="163">
        <f>IF(D629 = C791,1,_xll.BDP(K629,$AD$7)*L629)</f>
        <v>1.2319</v>
      </c>
      <c r="AE629" s="186">
        <f>AA629*AC629*T629/AD629 / AF791</f>
        <v>0</v>
      </c>
      <c r="AF629" s="197"/>
      <c r="AG629" s="188"/>
      <c r="AH629" s="170"/>
    </row>
    <row r="630" spans="2:34" s="43" customFormat="1" ht="12" customHeight="1" x14ac:dyDescent="0.2">
      <c r="B630" s="51">
        <v>2738</v>
      </c>
      <c r="C630" s="43" t="s">
        <v>1062</v>
      </c>
      <c r="D630" s="43" t="str">
        <f>_xll.BDP(C630,$D$7)</f>
        <v>USD</v>
      </c>
      <c r="E630" s="19" t="s">
        <v>1136</v>
      </c>
      <c r="F630" s="20">
        <f>_xll.BDP(C630,$F$7)</f>
        <v>40.85</v>
      </c>
      <c r="G630" s="20">
        <f>_xll.BDP(C630,$G$7)</f>
        <v>40.85</v>
      </c>
      <c r="H630" s="36">
        <f>IF(OR(G630="#N/A N/A",F630="#N/A N/A"),0,  G630 - F630)</f>
        <v>0</v>
      </c>
      <c r="I630" s="24">
        <f>IF(OR(F630=0,F630="#N/A N/A"),0,H630 / F630*100)</f>
        <v>0</v>
      </c>
      <c r="J630" s="28">
        <v>0</v>
      </c>
      <c r="K630" s="51" t="str">
        <f>CONCATENATE(C791,D630, " Curncy")</f>
        <v>EURUSD Curncy</v>
      </c>
      <c r="L630" s="19">
        <f>IF(D630 = C791,1,_xll.BDP(K630,$L$7))</f>
        <v>1</v>
      </c>
      <c r="M630" s="21">
        <f>IF(D630 = C791,1,_xll.BDP(K630,$M$7)*L630)</f>
        <v>1.2309000000000001</v>
      </c>
      <c r="N630" s="7">
        <f>H630*J630*T630/M630</f>
        <v>0</v>
      </c>
      <c r="O630" s="53">
        <f>N630 / Y791</f>
        <v>0</v>
      </c>
      <c r="P630" s="7">
        <f>G630*J630*T630/M630</f>
        <v>0</v>
      </c>
      <c r="Q630" s="54">
        <f>P630 / Y791*100</f>
        <v>0</v>
      </c>
      <c r="R630" s="54">
        <f>IF(Q630&lt;0,Q630,0)</f>
        <v>0</v>
      </c>
      <c r="S630" s="150">
        <f>IF(Q630&gt;0,Q630,0)</f>
        <v>0</v>
      </c>
      <c r="T630" s="33">
        <f>IF(EXACT(D630,UPPER(D630)),1,0.01)/V630</f>
        <v>1</v>
      </c>
      <c r="U630" s="43">
        <v>0</v>
      </c>
      <c r="V630" s="43">
        <v>1</v>
      </c>
      <c r="W630" s="143">
        <f>IF(AND(Q630&lt;0,O630&gt;0),O630,0)</f>
        <v>0</v>
      </c>
      <c r="X630" s="143">
        <f>IF(AND(Q630&gt;0,O630&gt;0),O630,0)</f>
        <v>0</v>
      </c>
      <c r="Y630" s="194"/>
      <c r="Z630" s="180">
        <f>_xll.BDH(C630,$Z$7,$D$1,$D$1)</f>
        <v>40.700000000000003</v>
      </c>
      <c r="AA630" s="174">
        <f>IF(OR(F630="#N/A N/A",Z630="#N/A N/A"),0,  F630 - Z630)</f>
        <v>0.14999999999999858</v>
      </c>
      <c r="AB630" s="168">
        <f>IF(OR(Z630=0,Z630="#N/A N/A"),0,AA630 / Z630*100)</f>
        <v>0.36855036855036505</v>
      </c>
      <c r="AC630" s="161">
        <v>0</v>
      </c>
      <c r="AD630" s="163">
        <f>IF(D630 = C791,1,_xll.BDP(K630,$AD$7)*L630)</f>
        <v>1.2319</v>
      </c>
      <c r="AE630" s="186">
        <f>AA630*AC630*T630/AD630 / AF791</f>
        <v>0</v>
      </c>
      <c r="AF630" s="197"/>
      <c r="AG630" s="188"/>
      <c r="AH630" s="170"/>
    </row>
    <row r="631" spans="2:34" s="43" customFormat="1" ht="12" customHeight="1" x14ac:dyDescent="0.2">
      <c r="B631" s="51">
        <v>8582</v>
      </c>
      <c r="C631" s="43" t="s">
        <v>1063</v>
      </c>
      <c r="D631" s="43" t="str">
        <f>_xll.BDP(C631,$D$7)</f>
        <v>USD</v>
      </c>
      <c r="E631" s="19" t="s">
        <v>1137</v>
      </c>
      <c r="F631" s="20">
        <f>_xll.BDP(C631,$F$7)</f>
        <v>40.85</v>
      </c>
      <c r="G631" s="20">
        <f>_xll.BDP(C631,$G$7)</f>
        <v>40.85</v>
      </c>
      <c r="H631" s="36">
        <f>IF(OR(G631="#N/A N/A",F631="#N/A N/A"),0,  G631 - F631)</f>
        <v>0</v>
      </c>
      <c r="I631" s="24">
        <f>IF(OR(F631=0,F631="#N/A N/A"),0,H631 / F631*100)</f>
        <v>0</v>
      </c>
      <c r="J631" s="28">
        <v>0</v>
      </c>
      <c r="K631" s="51" t="str">
        <f>CONCATENATE(C791,D631, " Curncy")</f>
        <v>EURUSD Curncy</v>
      </c>
      <c r="L631" s="19">
        <f>IF(D631 = C791,1,_xll.BDP(K631,$L$7))</f>
        <v>1</v>
      </c>
      <c r="M631" s="21">
        <f>IF(D631 = C791,1,_xll.BDP(K631,$M$7)*L631)</f>
        <v>1.2309000000000001</v>
      </c>
      <c r="N631" s="7">
        <f>H631*J631*T631/M631</f>
        <v>0</v>
      </c>
      <c r="O631" s="53">
        <f>N631 / Y791</f>
        <v>0</v>
      </c>
      <c r="P631" s="7">
        <f>G631*J631*T631/M631</f>
        <v>0</v>
      </c>
      <c r="Q631" s="54">
        <f>P631 / Y791*100</f>
        <v>0</v>
      </c>
      <c r="R631" s="54">
        <f>IF(Q631&lt;0,Q631,0)</f>
        <v>0</v>
      </c>
      <c r="S631" s="150">
        <f>IF(Q631&gt;0,Q631,0)</f>
        <v>0</v>
      </c>
      <c r="T631" s="33">
        <f>IF(EXACT(D631,UPPER(D631)),1,0.01)/V631</f>
        <v>1</v>
      </c>
      <c r="U631" s="43">
        <v>0</v>
      </c>
      <c r="V631" s="43">
        <v>1</v>
      </c>
      <c r="W631" s="143">
        <f>IF(AND(Q631&lt;0,O631&gt;0),O631,0)</f>
        <v>0</v>
      </c>
      <c r="X631" s="143">
        <f>IF(AND(Q631&gt;0,O631&gt;0),O631,0)</f>
        <v>0</v>
      </c>
      <c r="Y631" s="194"/>
      <c r="Z631" s="180">
        <f>_xll.BDH(C631,$Z$7,$D$1,$D$1)</f>
        <v>42.1</v>
      </c>
      <c r="AA631" s="174">
        <f>IF(OR(F631="#N/A N/A",Z631="#N/A N/A"),0,  F631 - Z631)</f>
        <v>-1.25</v>
      </c>
      <c r="AB631" s="168">
        <f>IF(OR(Z631=0,Z631="#N/A N/A"),0,AA631 / Z631*100)</f>
        <v>-2.9691211401425175</v>
      </c>
      <c r="AC631" s="161">
        <v>0</v>
      </c>
      <c r="AD631" s="163">
        <f>IF(D631 = C791,1,_xll.BDP(K631,$AD$7)*L631)</f>
        <v>1.2319</v>
      </c>
      <c r="AE631" s="186">
        <f>AA631*AC631*T631/AD631 / AF791</f>
        <v>0</v>
      </c>
      <c r="AF631" s="197"/>
      <c r="AG631" s="188"/>
      <c r="AH631" s="170"/>
    </row>
    <row r="632" spans="2:34" s="43" customFormat="1" ht="12" customHeight="1" x14ac:dyDescent="0.2">
      <c r="B632" s="51">
        <v>2413</v>
      </c>
      <c r="C632" s="43" t="s">
        <v>1065</v>
      </c>
      <c r="D632" s="43" t="str">
        <f>_xll.BDP(C632,$D$7)</f>
        <v>USD</v>
      </c>
      <c r="E632" s="19" t="s">
        <v>1139</v>
      </c>
      <c r="F632" s="20">
        <f>_xll.BDP(C632,$F$7)</f>
        <v>17.87</v>
      </c>
      <c r="G632" s="20">
        <f>_xll.BDP(C632,$G$7)</f>
        <v>17.87</v>
      </c>
      <c r="H632" s="36">
        <f>IF(OR(G632="#N/A N/A",F632="#N/A N/A"),0,  G632 - F632)</f>
        <v>0</v>
      </c>
      <c r="I632" s="24">
        <f>IF(OR(F632=0,F632="#N/A N/A"),0,H632 / F632*100)</f>
        <v>0</v>
      </c>
      <c r="J632" s="28">
        <v>0</v>
      </c>
      <c r="K632" s="51" t="str">
        <f>CONCATENATE(C791,D632, " Curncy")</f>
        <v>EURUSD Curncy</v>
      </c>
      <c r="L632" s="19">
        <f>IF(D632 = C791,1,_xll.BDP(K632,$L$7))</f>
        <v>1</v>
      </c>
      <c r="M632" s="21">
        <f>IF(D632 = C791,1,_xll.BDP(K632,$M$7)*L632)</f>
        <v>1.2309000000000001</v>
      </c>
      <c r="N632" s="7">
        <f>H632*J632*T632/M632</f>
        <v>0</v>
      </c>
      <c r="O632" s="53">
        <f>N632 / Y791</f>
        <v>0</v>
      </c>
      <c r="P632" s="7">
        <f>G632*J632*T632/M632</f>
        <v>0</v>
      </c>
      <c r="Q632" s="54">
        <f>P632 / Y791*100</f>
        <v>0</v>
      </c>
      <c r="R632" s="54">
        <f>IF(Q632&lt;0,Q632,0)</f>
        <v>0</v>
      </c>
      <c r="S632" s="150">
        <f>IF(Q632&gt;0,Q632,0)</f>
        <v>0</v>
      </c>
      <c r="T632" s="33">
        <f>IF(EXACT(D632,UPPER(D632)),1,0.01)/V632</f>
        <v>1</v>
      </c>
      <c r="U632" s="43">
        <v>0</v>
      </c>
      <c r="V632" s="43">
        <v>1</v>
      </c>
      <c r="W632" s="143">
        <f>IF(AND(Q632&lt;0,O632&gt;0),O632,0)</f>
        <v>0</v>
      </c>
      <c r="X632" s="143">
        <f>IF(AND(Q632&gt;0,O632&gt;0),O632,0)</f>
        <v>0</v>
      </c>
      <c r="Y632" s="194"/>
      <c r="Z632" s="180">
        <f>_xll.BDH(C632,$Z$7,$D$1,$D$1)</f>
        <v>18.7</v>
      </c>
      <c r="AA632" s="174">
        <f>IF(OR(F632="#N/A N/A",Z632="#N/A N/A"),0,  F632 - Z632)</f>
        <v>-0.82999999999999829</v>
      </c>
      <c r="AB632" s="168">
        <f>IF(OR(Z632=0,Z632="#N/A N/A"),0,AA632 / Z632*100)</f>
        <v>-4.4385026737967825</v>
      </c>
      <c r="AC632" s="161">
        <v>0</v>
      </c>
      <c r="AD632" s="163">
        <f>IF(D632 = C791,1,_xll.BDP(K632,$AD$7)*L632)</f>
        <v>1.2319</v>
      </c>
      <c r="AE632" s="186">
        <f>AA632*AC632*T632/AD632 / AF791</f>
        <v>0</v>
      </c>
      <c r="AF632" s="197"/>
      <c r="AG632" s="188"/>
      <c r="AH632" s="170"/>
    </row>
    <row r="633" spans="2:34" s="43" customFormat="1" ht="12" customHeight="1" x14ac:dyDescent="0.2">
      <c r="B633" s="51">
        <v>11272</v>
      </c>
      <c r="C633" s="43" t="s">
        <v>1066</v>
      </c>
      <c r="D633" s="43" t="str">
        <f>_xll.BDP(C633,$D$7)</f>
        <v>USD</v>
      </c>
      <c r="E633" s="19" t="s">
        <v>1140</v>
      </c>
      <c r="F633" s="20">
        <f>_xll.BDP(C633,$F$7)</f>
        <v>14.52</v>
      </c>
      <c r="G633" s="20">
        <f>_xll.BDP(C633,$G$7)</f>
        <v>14.52</v>
      </c>
      <c r="H633" s="36">
        <f>IF(OR(G633="#N/A N/A",F633="#N/A N/A"),0,  G633 - F633)</f>
        <v>0</v>
      </c>
      <c r="I633" s="24">
        <f>IF(OR(F633=0,F633="#N/A N/A"),0,H633 / F633*100)</f>
        <v>0</v>
      </c>
      <c r="J633" s="28">
        <v>0</v>
      </c>
      <c r="K633" s="51" t="str">
        <f>CONCATENATE(C791,D633, " Curncy")</f>
        <v>EURUSD Curncy</v>
      </c>
      <c r="L633" s="19">
        <f>IF(D633 = C791,1,_xll.BDP(K633,$L$7))</f>
        <v>1</v>
      </c>
      <c r="M633" s="21">
        <f>IF(D633 = C791,1,_xll.BDP(K633,$M$7)*L633)</f>
        <v>1.2309000000000001</v>
      </c>
      <c r="N633" s="7">
        <f>H633*J633*T633/M633</f>
        <v>0</v>
      </c>
      <c r="O633" s="53">
        <f>N633 / Y791</f>
        <v>0</v>
      </c>
      <c r="P633" s="7">
        <f>G633*J633*T633/M633</f>
        <v>0</v>
      </c>
      <c r="Q633" s="54">
        <f>P633 / Y791*100</f>
        <v>0</v>
      </c>
      <c r="R633" s="54">
        <f>IF(Q633&lt;0,Q633,0)</f>
        <v>0</v>
      </c>
      <c r="S633" s="150">
        <f>IF(Q633&gt;0,Q633,0)</f>
        <v>0</v>
      </c>
      <c r="T633" s="33">
        <f>IF(EXACT(D633,UPPER(D633)),1,0.01)/V633</f>
        <v>1</v>
      </c>
      <c r="U633" s="43">
        <v>0</v>
      </c>
      <c r="V633" s="43">
        <v>1</v>
      </c>
      <c r="W633" s="143">
        <f>IF(AND(Q633&lt;0,O633&gt;0),O633,0)</f>
        <v>0</v>
      </c>
      <c r="X633" s="143">
        <f>IF(AND(Q633&gt;0,O633&gt;0),O633,0)</f>
        <v>0</v>
      </c>
      <c r="Y633" s="194"/>
      <c r="Z633" s="180">
        <f>_xll.BDH(C633,$Z$7,$D$1,$D$1)</f>
        <v>14.64</v>
      </c>
      <c r="AA633" s="174">
        <f>IF(OR(F633="#N/A N/A",Z633="#N/A N/A"),0,  F633 - Z633)</f>
        <v>-0.12000000000000099</v>
      </c>
      <c r="AB633" s="168">
        <f>IF(OR(Z633=0,Z633="#N/A N/A"),0,AA633 / Z633*100)</f>
        <v>-0.81967213114754778</v>
      </c>
      <c r="AC633" s="161">
        <v>0</v>
      </c>
      <c r="AD633" s="163">
        <f>IF(D633 = C791,1,_xll.BDP(K633,$AD$7)*L633)</f>
        <v>1.2319</v>
      </c>
      <c r="AE633" s="186">
        <f>AA633*AC633*T633/AD633 / AF791</f>
        <v>0</v>
      </c>
      <c r="AF633" s="197"/>
      <c r="AG633" s="188"/>
      <c r="AH633" s="170"/>
    </row>
    <row r="634" spans="2:34" s="43" customFormat="1" ht="12" customHeight="1" x14ac:dyDescent="0.2">
      <c r="B634" s="51">
        <v>18949</v>
      </c>
      <c r="C634" s="43" t="s">
        <v>1067</v>
      </c>
      <c r="D634" s="43" t="str">
        <f>_xll.BDP(C634,$D$7)</f>
        <v>USD</v>
      </c>
      <c r="E634" s="19" t="s">
        <v>1141</v>
      </c>
      <c r="F634" s="20">
        <f>_xll.BDP(C634,$F$7)</f>
        <v>37.840000000000003</v>
      </c>
      <c r="G634" s="20">
        <f>_xll.BDP(C634,$G$7)</f>
        <v>37.840000000000003</v>
      </c>
      <c r="H634" s="36">
        <f>IF(OR(G634="#N/A N/A",F634="#N/A N/A"),0,  G634 - F634)</f>
        <v>0</v>
      </c>
      <c r="I634" s="24">
        <f>IF(OR(F634=0,F634="#N/A N/A"),0,H634 / F634*100)</f>
        <v>0</v>
      </c>
      <c r="J634" s="28">
        <v>0</v>
      </c>
      <c r="K634" s="51" t="str">
        <f>CONCATENATE(C791,D634, " Curncy")</f>
        <v>EURUSD Curncy</v>
      </c>
      <c r="L634" s="19">
        <f>IF(D634 = C791,1,_xll.BDP(K634,$L$7))</f>
        <v>1</v>
      </c>
      <c r="M634" s="21">
        <f>IF(D634 = C791,1,_xll.BDP(K634,$M$7)*L634)</f>
        <v>1.2309000000000001</v>
      </c>
      <c r="N634" s="7">
        <f>H634*J634*T634/M634</f>
        <v>0</v>
      </c>
      <c r="O634" s="53">
        <f>N634 / Y791</f>
        <v>0</v>
      </c>
      <c r="P634" s="7">
        <f>G634*J634*T634/M634</f>
        <v>0</v>
      </c>
      <c r="Q634" s="54">
        <f>P634 / Y791*100</f>
        <v>0</v>
      </c>
      <c r="R634" s="54">
        <f>IF(Q634&lt;0,Q634,0)</f>
        <v>0</v>
      </c>
      <c r="S634" s="150">
        <f>IF(Q634&gt;0,Q634,0)</f>
        <v>0</v>
      </c>
      <c r="T634" s="33">
        <f>IF(EXACT(D634,UPPER(D634)),1,0.01)/V634</f>
        <v>1</v>
      </c>
      <c r="U634" s="43">
        <v>0</v>
      </c>
      <c r="V634" s="43">
        <v>1</v>
      </c>
      <c r="W634" s="143">
        <f>IF(AND(Q634&lt;0,O634&gt;0),O634,0)</f>
        <v>0</v>
      </c>
      <c r="X634" s="143">
        <f>IF(AND(Q634&gt;0,O634&gt;0),O634,0)</f>
        <v>0</v>
      </c>
      <c r="Y634" s="194"/>
      <c r="Z634" s="180">
        <f>_xll.BDH(C634,$Z$7,$D$1,$D$1)</f>
        <v>37.93</v>
      </c>
      <c r="AA634" s="174">
        <f>IF(OR(F634="#N/A N/A",Z634="#N/A N/A"),0,  F634 - Z634)</f>
        <v>-8.9999999999996305E-2</v>
      </c>
      <c r="AB634" s="168">
        <f>IF(OR(Z634=0,Z634="#N/A N/A"),0,AA634 / Z634*100)</f>
        <v>-0.23727919852358637</v>
      </c>
      <c r="AC634" s="161">
        <v>0</v>
      </c>
      <c r="AD634" s="163">
        <f>IF(D634 = C791,1,_xll.BDP(K634,$AD$7)*L634)</f>
        <v>1.2319</v>
      </c>
      <c r="AE634" s="186">
        <f>AA634*AC634*T634/AD634 / AF791</f>
        <v>0</v>
      </c>
      <c r="AF634" s="197"/>
      <c r="AG634" s="188"/>
      <c r="AH634" s="170"/>
    </row>
    <row r="635" spans="2:34" s="43" customFormat="1" x14ac:dyDescent="0.2">
      <c r="B635" s="48">
        <v>25367</v>
      </c>
      <c r="C635" s="223" t="s">
        <v>65</v>
      </c>
      <c r="D635" s="43" t="str">
        <f>_xll.BDP(C635,$D$7)</f>
        <v>USD</v>
      </c>
      <c r="E635" s="19" t="s">
        <v>359</v>
      </c>
      <c r="F635" s="20">
        <f>_xll.BDP(C635,$F$7)</f>
        <v>21.25</v>
      </c>
      <c r="G635" s="20">
        <f>_xll.BDP(C635,$G$7)</f>
        <v>21.11</v>
      </c>
      <c r="H635" s="36">
        <f>IF(OR(G635="#N/A N/A",F635="#N/A N/A"),0,  G635 - F635)</f>
        <v>-0.14000000000000057</v>
      </c>
      <c r="I635" s="24">
        <f>IF(OR(F635=0,F635="#N/A N/A"),0,H635 / F635*100)</f>
        <v>-0.65882352941176747</v>
      </c>
      <c r="J635" s="28">
        <v>-213500</v>
      </c>
      <c r="K635" s="51" t="str">
        <f>CONCATENATE(C791,D635, " Curncy")</f>
        <v>EURUSD Curncy</v>
      </c>
      <c r="L635" s="19">
        <f>IF(D635 = C791,1,_xll.BDP(K635,$L$7))</f>
        <v>1</v>
      </c>
      <c r="M635" s="21">
        <f>IF(D635 = C791,1,_xll.BDP(K635,$M$7)*L635)</f>
        <v>1.2309000000000001</v>
      </c>
      <c r="N635" s="7">
        <f>H635*J635*T635/M635</f>
        <v>24283.044926476658</v>
      </c>
      <c r="O635" s="53">
        <f>N635 / Y791</f>
        <v>1.4433388341621818E-4</v>
      </c>
      <c r="P635" s="7">
        <f>G635*J635*T635/M635</f>
        <v>-3661536.2742708586</v>
      </c>
      <c r="Q635" s="54">
        <f>P635 / Y791*100</f>
        <v>-2.1763487706545388</v>
      </c>
      <c r="R635" s="54">
        <f>IF(Q635&lt;0,Q635,0)</f>
        <v>-2.1763487706545388</v>
      </c>
      <c r="S635" s="150">
        <f>IF(Q635&gt;0,Q635,0)</f>
        <v>0</v>
      </c>
      <c r="T635" s="33">
        <f>IF(EXACT(D635,UPPER(D635)),1,0.01)/V635</f>
        <v>1</v>
      </c>
      <c r="U635" s="43">
        <v>0</v>
      </c>
      <c r="V635" s="43">
        <v>1</v>
      </c>
      <c r="W635" s="143">
        <f>IF(AND(Q635&lt;0,O635&gt;0),O635,0)</f>
        <v>1.4433388341621818E-4</v>
      </c>
      <c r="X635" s="143">
        <f>IF(AND(Q635&gt;0,O635&gt;0),O635,0)</f>
        <v>0</v>
      </c>
      <c r="Y635" s="194"/>
      <c r="Z635" s="180">
        <f>_xll.BDH(C635,$Z$7,$D$1,$D$1)</f>
        <v>21.36</v>
      </c>
      <c r="AA635" s="174">
        <f>IF(OR(F635="#N/A N/A",Z635="#N/A N/A"),0,  F635 - Z635)</f>
        <v>-0.10999999999999943</v>
      </c>
      <c r="AB635" s="168">
        <f>IF(OR(Z635=0,Z635="#N/A N/A"),0,AA635 / Z635*100)</f>
        <v>-0.51498127340823707</v>
      </c>
      <c r="AC635" s="161">
        <v>-213500</v>
      </c>
      <c r="AD635" s="163">
        <f>IF(D635 = C791,1,_xll.BDP(K635,$AD$7)*L635)</f>
        <v>1.2319</v>
      </c>
      <c r="AE635" s="186">
        <f>AA635*AC635*T635/AD635 / AF791</f>
        <v>1.1204384272769822E-4</v>
      </c>
      <c r="AF635" s="197"/>
      <c r="AG635" s="188"/>
      <c r="AH635" s="170"/>
    </row>
    <row r="636" spans="2:34" s="43" customFormat="1" x14ac:dyDescent="0.2">
      <c r="B636" s="48">
        <v>26423</v>
      </c>
      <c r="C636" s="223" t="s">
        <v>64</v>
      </c>
      <c r="D636" s="43" t="str">
        <f>_xll.BDP(C636,$D$7)</f>
        <v>USD</v>
      </c>
      <c r="E636" s="19" t="s">
        <v>388</v>
      </c>
      <c r="F636" s="20">
        <f>_xll.BDP(C636,$F$7)</f>
        <v>9.11</v>
      </c>
      <c r="G636" s="20">
        <f>_xll.BDP(C636,$G$7)</f>
        <v>9.15</v>
      </c>
      <c r="H636" s="36">
        <f>IF(OR(G636="#N/A N/A",F636="#N/A N/A"),0,  G636 - F636)</f>
        <v>4.0000000000000924E-2</v>
      </c>
      <c r="I636" s="24">
        <f>IF(OR(F636=0,F636="#N/A N/A"),0,H636 / F636*100)</f>
        <v>0.4390779363337094</v>
      </c>
      <c r="J636" s="28">
        <v>-430000</v>
      </c>
      <c r="K636" s="51" t="str">
        <f>CONCATENATE(C791,D636, " Curncy")</f>
        <v>EURUSD Curncy</v>
      </c>
      <c r="L636" s="19">
        <f>IF(D636 = C791,1,_xll.BDP(K636,$L$7))</f>
        <v>1</v>
      </c>
      <c r="M636" s="21">
        <f>IF(D636 = C791,1,_xll.BDP(K636,$M$7)*L636)</f>
        <v>1.2309000000000001</v>
      </c>
      <c r="N636" s="7">
        <f>H636*J636*T636/M636</f>
        <v>-13973.515313998209</v>
      </c>
      <c r="O636" s="53">
        <f>N636 / Y791</f>
        <v>-8.3055965030411508E-5</v>
      </c>
      <c r="P636" s="7">
        <f>G636*J636*T636/M636</f>
        <v>-3196441.6280770167</v>
      </c>
      <c r="Q636" s="54">
        <f>P636 / Y791*100</f>
        <v>-1.8999052000706198</v>
      </c>
      <c r="R636" s="54">
        <f>IF(Q636&lt;0,Q636,0)</f>
        <v>-1.8999052000706198</v>
      </c>
      <c r="S636" s="150">
        <f>IF(Q636&gt;0,Q636,0)</f>
        <v>0</v>
      </c>
      <c r="T636" s="33">
        <f>IF(EXACT(D636,UPPER(D636)),1,0.01)/V636</f>
        <v>1</v>
      </c>
      <c r="U636" s="43">
        <v>0</v>
      </c>
      <c r="V636" s="43">
        <v>1</v>
      </c>
      <c r="W636" s="143">
        <f>IF(AND(Q636&lt;0,O636&gt;0),O636,0)</f>
        <v>0</v>
      </c>
      <c r="X636" s="143">
        <f>IF(AND(Q636&gt;0,O636&gt;0),O636,0)</f>
        <v>0</v>
      </c>
      <c r="Y636" s="194"/>
      <c r="Z636" s="180">
        <f>_xll.BDH(C636,$Z$7,$D$1,$D$1)</f>
        <v>9.33</v>
      </c>
      <c r="AA636" s="174">
        <f>IF(OR(F636="#N/A N/A",Z636="#N/A N/A"),0,  F636 - Z636)</f>
        <v>-0.22000000000000064</v>
      </c>
      <c r="AB636" s="168">
        <f>IF(OR(Z636=0,Z636="#N/A N/A"),0,AA636 / Z636*100)</f>
        <v>-2.3579849946409501</v>
      </c>
      <c r="AC636" s="161">
        <v>-430000</v>
      </c>
      <c r="AD636" s="163">
        <f>IF(D636 = C791,1,_xll.BDP(K636,$AD$7)*L636)</f>
        <v>1.2319</v>
      </c>
      <c r="AE636" s="186">
        <f>AA636*AC636*T636/AD636 / AF791</f>
        <v>4.5132414400853032E-4</v>
      </c>
      <c r="AF636" s="197"/>
      <c r="AG636" s="188"/>
      <c r="AH636" s="170"/>
    </row>
    <row r="637" spans="2:34" s="43" customFormat="1" ht="12" customHeight="1" x14ac:dyDescent="0.2">
      <c r="B637" s="48">
        <v>1635</v>
      </c>
      <c r="C637" s="223" t="s">
        <v>1068</v>
      </c>
      <c r="D637" s="43" t="str">
        <f>_xll.BDP(C637,$D$7)</f>
        <v>USD</v>
      </c>
      <c r="E637" s="19" t="s">
        <v>1142</v>
      </c>
      <c r="F637" s="20">
        <f>_xll.BDP(C637,$F$7)</f>
        <v>266.33999999999997</v>
      </c>
      <c r="G637" s="20">
        <f>_xll.BDP(C637,$G$7)</f>
        <v>266.33999999999997</v>
      </c>
      <c r="H637" s="36">
        <f>IF(OR(G637="#N/A N/A",F637="#N/A N/A"),0,  G637 - F637)</f>
        <v>0</v>
      </c>
      <c r="I637" s="24">
        <f>IF(OR(F637=0,F637="#N/A N/A"),0,H637 / F637*100)</f>
        <v>0</v>
      </c>
      <c r="J637" s="28">
        <v>0</v>
      </c>
      <c r="K637" s="51" t="str">
        <f>CONCATENATE(C791,D637, " Curncy")</f>
        <v>EURUSD Curncy</v>
      </c>
      <c r="L637" s="19">
        <f>IF(D637 = C791,1,_xll.BDP(K637,$L$7))</f>
        <v>1</v>
      </c>
      <c r="M637" s="21">
        <f>IF(D637 = C791,1,_xll.BDP(K637,$M$7)*L637)</f>
        <v>1.2309000000000001</v>
      </c>
      <c r="N637" s="7">
        <f>H637*J637*T637/M637</f>
        <v>0</v>
      </c>
      <c r="O637" s="53">
        <f>N637 / Y791</f>
        <v>0</v>
      </c>
      <c r="P637" s="7">
        <f>G637*J637*T637/M637</f>
        <v>0</v>
      </c>
      <c r="Q637" s="54">
        <f>P637 / Y791*100</f>
        <v>0</v>
      </c>
      <c r="R637" s="54">
        <f>IF(Q637&lt;0,Q637,0)</f>
        <v>0</v>
      </c>
      <c r="S637" s="150">
        <f>IF(Q637&gt;0,Q637,0)</f>
        <v>0</v>
      </c>
      <c r="T637" s="33">
        <f>IF(EXACT(D637,UPPER(D637)),1,0.01)/V637</f>
        <v>1</v>
      </c>
      <c r="U637" s="43">
        <v>0</v>
      </c>
      <c r="V637" s="43">
        <v>1</v>
      </c>
      <c r="W637" s="143">
        <f>IF(AND(Q637&lt;0,O637&gt;0),O637,0)</f>
        <v>0</v>
      </c>
      <c r="X637" s="143">
        <f>IF(AND(Q637&gt;0,O637&gt;0),O637,0)</f>
        <v>0</v>
      </c>
      <c r="Y637" s="194"/>
      <c r="Z637" s="180">
        <f>_xll.BDH(C637,$Z$7,$D$1,$D$1)</f>
        <v>266.93</v>
      </c>
      <c r="AA637" s="174">
        <f>IF(OR(F637="#N/A N/A",Z637="#N/A N/A"),0,  F637 - Z637)</f>
        <v>-0.59000000000003183</v>
      </c>
      <c r="AB637" s="168">
        <f>IF(OR(Z637=0,Z637="#N/A N/A"),0,AA637 / Z637*100)</f>
        <v>-0.22103173116548602</v>
      </c>
      <c r="AC637" s="161">
        <v>0</v>
      </c>
      <c r="AD637" s="163">
        <f>IF(D637 = C791,1,_xll.BDP(K637,$AD$7)*L637)</f>
        <v>1.2319</v>
      </c>
      <c r="AE637" s="186">
        <f>AA637*AC637*T637/AD637 / AF791</f>
        <v>0</v>
      </c>
      <c r="AF637" s="197"/>
      <c r="AG637" s="188"/>
      <c r="AH637" s="170"/>
    </row>
    <row r="638" spans="2:34" s="43" customFormat="1" x14ac:dyDescent="0.2">
      <c r="B638" s="48">
        <v>19644</v>
      </c>
      <c r="C638" s="223" t="s">
        <v>62</v>
      </c>
      <c r="D638" s="43" t="str">
        <f>_xll.BDP(C638,$D$7)</f>
        <v>USD</v>
      </c>
      <c r="E638" s="19" t="s">
        <v>387</v>
      </c>
      <c r="F638" s="20">
        <f>_xll.BDP(C638,$F$7)</f>
        <v>61.7</v>
      </c>
      <c r="G638" s="20">
        <f>_xll.BDP(C638,$G$7)</f>
        <v>61.41</v>
      </c>
      <c r="H638" s="36">
        <f>IF(OR(G638="#N/A N/A",F638="#N/A N/A"),0,  G638 - F638)</f>
        <v>-0.29000000000000625</v>
      </c>
      <c r="I638" s="24">
        <f>IF(OR(F638=0,F638="#N/A N/A"),0,H638 / F638*100)</f>
        <v>-0.47001620745543965</v>
      </c>
      <c r="J638" s="28">
        <v>40000</v>
      </c>
      <c r="K638" s="51" t="str">
        <f>CONCATENATE(C791,D638, " Curncy")</f>
        <v>EURUSD Curncy</v>
      </c>
      <c r="L638" s="19">
        <f>IF(D638 = C791,1,_xll.BDP(K638,$L$7))</f>
        <v>1</v>
      </c>
      <c r="M638" s="21">
        <f>IF(D638 = C791,1,_xll.BDP(K638,$M$7)*L638)</f>
        <v>1.2309000000000001</v>
      </c>
      <c r="N638" s="7">
        <f>H638*J638*T638/M638</f>
        <v>-9423.9987001383142</v>
      </c>
      <c r="O638" s="53">
        <f>N638 / Y791</f>
        <v>-5.6014488043765831E-5</v>
      </c>
      <c r="P638" s="7">
        <f>G638*J638*T638/M638</f>
        <v>1995612.9661223493</v>
      </c>
      <c r="Q638" s="54">
        <f>P638 / Y791*100</f>
        <v>1.1861550726784775</v>
      </c>
      <c r="R638" s="54">
        <f>IF(Q638&lt;0,Q638,0)</f>
        <v>0</v>
      </c>
      <c r="S638" s="150">
        <f>IF(Q638&gt;0,Q638,0)</f>
        <v>1.1861550726784775</v>
      </c>
      <c r="T638" s="33">
        <f>IF(EXACT(D638,UPPER(D638)),1,0.01)/V638</f>
        <v>1</v>
      </c>
      <c r="U638" s="43">
        <v>0</v>
      </c>
      <c r="V638" s="43">
        <v>1</v>
      </c>
      <c r="W638" s="143">
        <f>IF(AND(Q638&lt;0,O638&gt;0),O638,0)</f>
        <v>0</v>
      </c>
      <c r="X638" s="143">
        <f>IF(AND(Q638&gt;0,O638&gt;0),O638,0)</f>
        <v>0</v>
      </c>
      <c r="Y638" s="194"/>
      <c r="Z638" s="180">
        <f>_xll.BDH(C638,$Z$7,$D$1,$D$1)</f>
        <v>62.23</v>
      </c>
      <c r="AA638" s="174">
        <f>IF(OR(F638="#N/A N/A",Z638="#N/A N/A"),0,  F638 - Z638)</f>
        <v>-0.52999999999999403</v>
      </c>
      <c r="AB638" s="168">
        <f>IF(OR(Z638=0,Z638="#N/A N/A"),0,AA638 / Z638*100)</f>
        <v>-0.85167925437890735</v>
      </c>
      <c r="AC638" s="161">
        <v>40000</v>
      </c>
      <c r="AD638" s="163">
        <f>IF(D638 = C791,1,_xll.BDP(K638,$AD$7)*L638)</f>
        <v>1.2319</v>
      </c>
      <c r="AE638" s="186">
        <f>AA638*AC638*T638/AD638 / AF791</f>
        <v>-1.0114240859387641E-4</v>
      </c>
      <c r="AF638" s="197"/>
      <c r="AG638" s="188"/>
      <c r="AH638" s="170"/>
    </row>
    <row r="639" spans="2:34" s="43" customFormat="1" ht="12" customHeight="1" x14ac:dyDescent="0.2">
      <c r="B639" s="48">
        <v>2560</v>
      </c>
      <c r="C639" s="223" t="s">
        <v>1069</v>
      </c>
      <c r="D639" s="43" t="str">
        <f>_xll.BDP(C639,$D$7)</f>
        <v>USD</v>
      </c>
      <c r="E639" s="19" t="s">
        <v>1143</v>
      </c>
      <c r="F639" s="20">
        <f>_xll.BDP(C639,$F$7)</f>
        <v>46.01</v>
      </c>
      <c r="G639" s="20">
        <f>_xll.BDP(C639,$G$7)</f>
        <v>46.01</v>
      </c>
      <c r="H639" s="36">
        <f>IF(OR(G639="#N/A N/A",F639="#N/A N/A"),0,  G639 - F639)</f>
        <v>0</v>
      </c>
      <c r="I639" s="24">
        <f>IF(OR(F639=0,F639="#N/A N/A"),0,H639 / F639*100)</f>
        <v>0</v>
      </c>
      <c r="J639" s="28">
        <v>0</v>
      </c>
      <c r="K639" s="51" t="str">
        <f>CONCATENATE(C791,D639, " Curncy")</f>
        <v>EURUSD Curncy</v>
      </c>
      <c r="L639" s="19">
        <f>IF(D639 = C791,1,_xll.BDP(K639,$L$7))</f>
        <v>1</v>
      </c>
      <c r="M639" s="21">
        <f>IF(D639 = C791,1,_xll.BDP(K639,$M$7)*L639)</f>
        <v>1.2309000000000001</v>
      </c>
      <c r="N639" s="7">
        <f>H639*J639*T639/M639</f>
        <v>0</v>
      </c>
      <c r="O639" s="53">
        <f>N639 / Y791</f>
        <v>0</v>
      </c>
      <c r="P639" s="7">
        <f>G639*J639*T639/M639</f>
        <v>0</v>
      </c>
      <c r="Q639" s="54">
        <f>P639 / Y791*100</f>
        <v>0</v>
      </c>
      <c r="R639" s="54">
        <f>IF(Q639&lt;0,Q639,0)</f>
        <v>0</v>
      </c>
      <c r="S639" s="150">
        <f>IF(Q639&gt;0,Q639,0)</f>
        <v>0</v>
      </c>
      <c r="T639" s="33">
        <f>IF(EXACT(D639,UPPER(D639)),1,0.01)/V639</f>
        <v>1</v>
      </c>
      <c r="U639" s="43">
        <v>0</v>
      </c>
      <c r="V639" s="43">
        <v>1</v>
      </c>
      <c r="W639" s="143">
        <f>IF(AND(Q639&lt;0,O639&gt;0),O639,0)</f>
        <v>0</v>
      </c>
      <c r="X639" s="143">
        <f>IF(AND(Q639&gt;0,O639&gt;0),O639,0)</f>
        <v>0</v>
      </c>
      <c r="Y639" s="194"/>
      <c r="Z639" s="180">
        <f>_xll.BDH(C639,$Z$7,$D$1,$D$1)</f>
        <v>45.92</v>
      </c>
      <c r="AA639" s="174">
        <f>IF(OR(F639="#N/A N/A",Z639="#N/A N/A"),0,  F639 - Z639)</f>
        <v>8.9999999999996305E-2</v>
      </c>
      <c r="AB639" s="168">
        <f>IF(OR(Z639=0,Z639="#N/A N/A"),0,AA639 / Z639*100)</f>
        <v>0.19599303135887694</v>
      </c>
      <c r="AC639" s="161">
        <v>0</v>
      </c>
      <c r="AD639" s="163">
        <f>IF(D639 = C791,1,_xll.BDP(K639,$AD$7)*L639)</f>
        <v>1.2319</v>
      </c>
      <c r="AE639" s="186">
        <f>AA639*AC639*T639/AD639 / AF791</f>
        <v>0</v>
      </c>
      <c r="AF639" s="197"/>
      <c r="AG639" s="188"/>
      <c r="AH639" s="170"/>
    </row>
    <row r="640" spans="2:34" s="43" customFormat="1" x14ac:dyDescent="0.2">
      <c r="B640" s="48">
        <v>26745</v>
      </c>
      <c r="C640" s="223" t="s">
        <v>61</v>
      </c>
      <c r="D640" s="43" t="str">
        <f>_xll.BDP(C640,$D$7)</f>
        <v>USD</v>
      </c>
      <c r="E640" s="19" t="s">
        <v>358</v>
      </c>
      <c r="F640" s="20">
        <f>_xll.BDP(C640,$F$7)</f>
        <v>19.899999999999999</v>
      </c>
      <c r="G640" s="20">
        <f>_xll.BDP(C640,$G$7)</f>
        <v>20.05</v>
      </c>
      <c r="H640" s="36">
        <f>IF(OR(G640="#N/A N/A",F640="#N/A N/A"),0,  G640 - F640)</f>
        <v>0.15000000000000213</v>
      </c>
      <c r="I640" s="24">
        <f>IF(OR(F640=0,F640="#N/A N/A"),0,H640 / F640*100)</f>
        <v>0.75376884422111623</v>
      </c>
      <c r="J640" s="28">
        <v>-338300</v>
      </c>
      <c r="K640" s="51" t="str">
        <f>CONCATENATE(C791,D640, " Curncy")</f>
        <v>EURUSD Curncy</v>
      </c>
      <c r="L640" s="19">
        <f>IF(D640 = C791,1,_xll.BDP(K640,$L$7))</f>
        <v>1</v>
      </c>
      <c r="M640" s="21">
        <f>IF(D640 = C791,1,_xll.BDP(K640,$M$7)*L640)</f>
        <v>1.2309000000000001</v>
      </c>
      <c r="N640" s="7">
        <f>H640*J640*T640/M640</f>
        <v>-41225.932244699579</v>
      </c>
      <c r="O640" s="53">
        <f>N640 / Y791</f>
        <v>-2.4503924101559269E-4</v>
      </c>
      <c r="P640" s="7">
        <f>G640*J640*T640/M640</f>
        <v>-5510532.943374766</v>
      </c>
      <c r="Q640" s="54">
        <f>P640 / Y791*100</f>
        <v>-3.2753578549083762</v>
      </c>
      <c r="R640" s="54">
        <f>IF(Q640&lt;0,Q640,0)</f>
        <v>-3.2753578549083762</v>
      </c>
      <c r="S640" s="150">
        <f>IF(Q640&gt;0,Q640,0)</f>
        <v>0</v>
      </c>
      <c r="T640" s="33">
        <f>IF(EXACT(D640,UPPER(D640)),1,0.01)/V640</f>
        <v>1</v>
      </c>
      <c r="U640" s="43">
        <v>0</v>
      </c>
      <c r="V640" s="43">
        <v>1</v>
      </c>
      <c r="W640" s="143">
        <f>IF(AND(Q640&lt;0,O640&gt;0),O640,0)</f>
        <v>0</v>
      </c>
      <c r="X640" s="143">
        <f>IF(AND(Q640&gt;0,O640&gt;0),O640,0)</f>
        <v>0</v>
      </c>
      <c r="Y640" s="194"/>
      <c r="Z640" s="180">
        <f>_xll.BDH(C640,$Z$7,$D$1,$D$1)</f>
        <v>19.690000000000001</v>
      </c>
      <c r="AA640" s="174">
        <f>IF(OR(F640="#N/A N/A",Z640="#N/A N/A"),0,  F640 - Z640)</f>
        <v>0.2099999999999973</v>
      </c>
      <c r="AB640" s="168">
        <f>IF(OR(Z640=0,Z640="#N/A N/A"),0,AA640 / Z640*100)</f>
        <v>1.0665312341289857</v>
      </c>
      <c r="AC640" s="161">
        <v>-338300</v>
      </c>
      <c r="AD640" s="163">
        <f>IF(D640 = C791,1,_xll.BDP(K640,$AD$7)*L640)</f>
        <v>1.2319</v>
      </c>
      <c r="AE640" s="186">
        <f>AA640*AC640*T640/AD640 / AF791</f>
        <v>-3.3893679876107315E-4</v>
      </c>
      <c r="AF640" s="197"/>
      <c r="AG640" s="188"/>
      <c r="AH640" s="170"/>
    </row>
    <row r="641" spans="2:34" s="43" customFormat="1" ht="12" customHeight="1" x14ac:dyDescent="0.2">
      <c r="B641" s="48">
        <v>19398</v>
      </c>
      <c r="C641" s="223" t="s">
        <v>1071</v>
      </c>
      <c r="D641" s="43" t="str">
        <f>_xll.BDP(C641,$D$7)</f>
        <v>USD</v>
      </c>
      <c r="E641" s="19" t="s">
        <v>1145</v>
      </c>
      <c r="F641" s="20">
        <f>_xll.BDP(C641,$F$7)</f>
        <v>243.52</v>
      </c>
      <c r="G641" s="20">
        <f>_xll.BDP(C641,$G$7)</f>
        <v>243.52</v>
      </c>
      <c r="H641" s="36">
        <f>IF(OR(G641="#N/A N/A",F641="#N/A N/A"),0,  G641 - F641)</f>
        <v>0</v>
      </c>
      <c r="I641" s="24">
        <f>IF(OR(F641=0,F641="#N/A N/A"),0,H641 / F641*100)</f>
        <v>0</v>
      </c>
      <c r="J641" s="28">
        <v>0</v>
      </c>
      <c r="K641" s="51" t="str">
        <f>CONCATENATE(C791,D641, " Curncy")</f>
        <v>EURUSD Curncy</v>
      </c>
      <c r="L641" s="19">
        <f>IF(D641 = C791,1,_xll.BDP(K641,$L$7))</f>
        <v>1</v>
      </c>
      <c r="M641" s="21">
        <f>IF(D641 = C791,1,_xll.BDP(K641,$M$7)*L641)</f>
        <v>1.2309000000000001</v>
      </c>
      <c r="N641" s="7">
        <f>H641*J641*T641/M641</f>
        <v>0</v>
      </c>
      <c r="O641" s="53">
        <f>N641 / Y791</f>
        <v>0</v>
      </c>
      <c r="P641" s="7">
        <f>G641*J641*T641/M641</f>
        <v>0</v>
      </c>
      <c r="Q641" s="54">
        <f>P641 / Y791*100</f>
        <v>0</v>
      </c>
      <c r="R641" s="54">
        <f>IF(Q641&lt;0,Q641,0)</f>
        <v>0</v>
      </c>
      <c r="S641" s="150">
        <f>IF(Q641&gt;0,Q641,0)</f>
        <v>0</v>
      </c>
      <c r="T641" s="33">
        <f>IF(EXACT(D641,UPPER(D641)),1,0.01)/V641</f>
        <v>1</v>
      </c>
      <c r="U641" s="43">
        <v>0</v>
      </c>
      <c r="V641" s="43">
        <v>1</v>
      </c>
      <c r="W641" s="143">
        <f>IF(AND(Q641&lt;0,O641&gt;0),O641,0)</f>
        <v>0</v>
      </c>
      <c r="X641" s="143">
        <f>IF(AND(Q641&gt;0,O641&gt;0),O641,0)</f>
        <v>0</v>
      </c>
      <c r="Y641" s="194"/>
      <c r="Z641" s="180">
        <f>_xll.BDH(C641,$Z$7,$D$1,$D$1)</f>
        <v>235.76</v>
      </c>
      <c r="AA641" s="174">
        <f>IF(OR(F641="#N/A N/A",Z641="#N/A N/A"),0,  F641 - Z641)</f>
        <v>7.7600000000000193</v>
      </c>
      <c r="AB641" s="168">
        <f>IF(OR(Z641=0,Z641="#N/A N/A"),0,AA641 / Z641*100)</f>
        <v>3.2914828639294278</v>
      </c>
      <c r="AC641" s="161">
        <v>0</v>
      </c>
      <c r="AD641" s="163">
        <f>IF(D641 = C791,1,_xll.BDP(K641,$AD$7)*L641)</f>
        <v>1.2319</v>
      </c>
      <c r="AE641" s="186">
        <f>AA641*AC641*T641/AD641 / AF791</f>
        <v>0</v>
      </c>
      <c r="AF641" s="197"/>
      <c r="AG641" s="188"/>
      <c r="AH641" s="170"/>
    </row>
    <row r="642" spans="2:34" s="43" customFormat="1" ht="12" customHeight="1" x14ac:dyDescent="0.2">
      <c r="B642" s="48">
        <v>2967</v>
      </c>
      <c r="C642" s="223" t="s">
        <v>1070</v>
      </c>
      <c r="D642" s="43" t="str">
        <f>_xll.BDP(C642,$D$7)</f>
        <v>USD</v>
      </c>
      <c r="E642" s="19" t="s">
        <v>1144</v>
      </c>
      <c r="F642" s="20">
        <f>_xll.BDP(C642,$F$7)</f>
        <v>156.21</v>
      </c>
      <c r="G642" s="20">
        <f>_xll.BDP(C642,$G$7)</f>
        <v>156.21</v>
      </c>
      <c r="H642" s="36">
        <f>IF(OR(G642="#N/A N/A",F642="#N/A N/A"),0,  G642 - F642)</f>
        <v>0</v>
      </c>
      <c r="I642" s="24">
        <f>IF(OR(F642=0,F642="#N/A N/A"),0,H642 / F642*100)</f>
        <v>0</v>
      </c>
      <c r="J642" s="28">
        <v>0</v>
      </c>
      <c r="K642" s="51" t="str">
        <f>CONCATENATE(C791,D642, " Curncy")</f>
        <v>EURUSD Curncy</v>
      </c>
      <c r="L642" s="19">
        <f>IF(D642 = C791,1,_xll.BDP(K642,$L$7))</f>
        <v>1</v>
      </c>
      <c r="M642" s="21">
        <f>IF(D642 = C791,1,_xll.BDP(K642,$M$7)*L642)</f>
        <v>1.2309000000000001</v>
      </c>
      <c r="N642" s="7">
        <f>H642*J642*T642/M642</f>
        <v>0</v>
      </c>
      <c r="O642" s="53">
        <f>N642 / Y791</f>
        <v>0</v>
      </c>
      <c r="P642" s="7">
        <f>G642*J642*T642/M642</f>
        <v>0</v>
      </c>
      <c r="Q642" s="54">
        <f>P642 / Y791*100</f>
        <v>0</v>
      </c>
      <c r="R642" s="54">
        <f>IF(Q642&lt;0,Q642,0)</f>
        <v>0</v>
      </c>
      <c r="S642" s="150">
        <f>IF(Q642&gt;0,Q642,0)</f>
        <v>0</v>
      </c>
      <c r="T642" s="33">
        <f>IF(EXACT(D642,UPPER(D642)),1,0.01)/V642</f>
        <v>1</v>
      </c>
      <c r="U642" s="43">
        <v>0</v>
      </c>
      <c r="V642" s="43">
        <v>1</v>
      </c>
      <c r="W642" s="143">
        <f>IF(AND(Q642&lt;0,O642&gt;0),O642,0)</f>
        <v>0</v>
      </c>
      <c r="X642" s="143">
        <f>IF(AND(Q642&gt;0,O642&gt;0),O642,0)</f>
        <v>0</v>
      </c>
      <c r="Y642" s="194"/>
      <c r="Z642" s="180">
        <f>_xll.BDH(C642,$Z$7,$D$1,$D$1)</f>
        <v>155.72</v>
      </c>
      <c r="AA642" s="174">
        <f>IF(OR(F642="#N/A N/A",Z642="#N/A N/A"),0,  F642 - Z642)</f>
        <v>0.49000000000000909</v>
      </c>
      <c r="AB642" s="168">
        <f>IF(OR(Z642=0,Z642="#N/A N/A"),0,AA642 / Z642*100)</f>
        <v>0.3146673516568258</v>
      </c>
      <c r="AC642" s="161">
        <v>0</v>
      </c>
      <c r="AD642" s="163">
        <f>IF(D642 = C791,1,_xll.BDP(K642,$AD$7)*L642)</f>
        <v>1.2319</v>
      </c>
      <c r="AE642" s="186">
        <f>AA642*AC642*T642/AD642 / AF791</f>
        <v>0</v>
      </c>
      <c r="AF642" s="197"/>
      <c r="AG642" s="188"/>
      <c r="AH642" s="170"/>
    </row>
    <row r="643" spans="2:34" s="43" customFormat="1" ht="12" customHeight="1" x14ac:dyDescent="0.2">
      <c r="B643" s="48">
        <v>957</v>
      </c>
      <c r="C643" s="223" t="s">
        <v>1072</v>
      </c>
      <c r="D643" s="43" t="str">
        <f>_xll.BDP(C643,$D$7)</f>
        <v>USD</v>
      </c>
      <c r="E643" s="19" t="s">
        <v>1146</v>
      </c>
      <c r="F643" s="20">
        <f>_xll.BDP(C643,$F$7)</f>
        <v>48.71</v>
      </c>
      <c r="G643" s="20">
        <f>_xll.BDP(C643,$G$7)</f>
        <v>48.71</v>
      </c>
      <c r="H643" s="36">
        <f>IF(OR(G643="#N/A N/A",F643="#N/A N/A"),0,  G643 - F643)</f>
        <v>0</v>
      </c>
      <c r="I643" s="24">
        <f>IF(OR(F643=0,F643="#N/A N/A"),0,H643 / F643*100)</f>
        <v>0</v>
      </c>
      <c r="J643" s="28">
        <v>0</v>
      </c>
      <c r="K643" s="51" t="str">
        <f>CONCATENATE(C791,D643, " Curncy")</f>
        <v>EURUSD Curncy</v>
      </c>
      <c r="L643" s="19">
        <f>IF(D643 = C791,1,_xll.BDP(K643,$L$7))</f>
        <v>1</v>
      </c>
      <c r="M643" s="21">
        <f>IF(D643 = C791,1,_xll.BDP(K643,$M$7)*L643)</f>
        <v>1.2309000000000001</v>
      </c>
      <c r="N643" s="7">
        <f>H643*J643*T643/M643</f>
        <v>0</v>
      </c>
      <c r="O643" s="53">
        <f>N643 / Y791</f>
        <v>0</v>
      </c>
      <c r="P643" s="7">
        <f>G643*J643*T643/M643</f>
        <v>0</v>
      </c>
      <c r="Q643" s="54">
        <f>P643 / Y791*100</f>
        <v>0</v>
      </c>
      <c r="R643" s="54">
        <f>IF(Q643&lt;0,Q643,0)</f>
        <v>0</v>
      </c>
      <c r="S643" s="150">
        <f>IF(Q643&gt;0,Q643,0)</f>
        <v>0</v>
      </c>
      <c r="T643" s="33">
        <f>IF(EXACT(D643,UPPER(D643)),1,0.01)/V643</f>
        <v>1</v>
      </c>
      <c r="U643" s="43">
        <v>0</v>
      </c>
      <c r="V643" s="43">
        <v>1</v>
      </c>
      <c r="W643" s="143">
        <f>IF(AND(Q643&lt;0,O643&gt;0),O643,0)</f>
        <v>0</v>
      </c>
      <c r="X643" s="143">
        <f>IF(AND(Q643&gt;0,O643&gt;0),O643,0)</f>
        <v>0</v>
      </c>
      <c r="Y643" s="194"/>
      <c r="Z643" s="180">
        <f>_xll.BDH(C643,$Z$7,$D$1,$D$1)</f>
        <v>48.65</v>
      </c>
      <c r="AA643" s="174">
        <f>IF(OR(F643="#N/A N/A",Z643="#N/A N/A"),0,  F643 - Z643)</f>
        <v>6.0000000000002274E-2</v>
      </c>
      <c r="AB643" s="168">
        <f>IF(OR(Z643=0,Z643="#N/A N/A"),0,AA643 / Z643*100)</f>
        <v>0.12332990750257405</v>
      </c>
      <c r="AC643" s="161">
        <v>0</v>
      </c>
      <c r="AD643" s="163">
        <f>IF(D643 = C791,1,_xll.BDP(K643,$AD$7)*L643)</f>
        <v>1.2319</v>
      </c>
      <c r="AE643" s="186">
        <f>AA643*AC643*T643/AD643 / AF791</f>
        <v>0</v>
      </c>
      <c r="AF643" s="197"/>
      <c r="AG643" s="188"/>
      <c r="AH643" s="170"/>
    </row>
    <row r="644" spans="2:34" s="43" customFormat="1" x14ac:dyDescent="0.2">
      <c r="B644" s="48">
        <v>20886</v>
      </c>
      <c r="C644" s="223" t="s">
        <v>60</v>
      </c>
      <c r="D644" s="43" t="str">
        <f>_xll.BDP(C644,$D$7)</f>
        <v>USD</v>
      </c>
      <c r="E644" s="19" t="s">
        <v>355</v>
      </c>
      <c r="F644" s="20">
        <f>_xll.BDP(C644,$F$7)</f>
        <v>128.72</v>
      </c>
      <c r="G644" s="20">
        <f>_xll.BDP(C644,$G$7)</f>
        <v>129.66999999999999</v>
      </c>
      <c r="H644" s="36">
        <f>IF(OR(G644="#N/A N/A",F644="#N/A N/A"),0,  G644 - F644)</f>
        <v>0.94999999999998863</v>
      </c>
      <c r="I644" s="24">
        <f>IF(OR(F644=0,F644="#N/A N/A"),0,H644 / F644*100)</f>
        <v>0.73803604723429828</v>
      </c>
      <c r="J644" s="28">
        <v>-9400</v>
      </c>
      <c r="K644" s="51" t="str">
        <f>CONCATENATE(C791,D644, " Curncy")</f>
        <v>EURUSD Curncy</v>
      </c>
      <c r="L644" s="19">
        <f>IF(D644 = C791,1,_xll.BDP(K644,$L$7))</f>
        <v>1</v>
      </c>
      <c r="M644" s="21">
        <f>IF(D644 = C791,1,_xll.BDP(K644,$M$7)*L644)</f>
        <v>1.2309000000000001</v>
      </c>
      <c r="N644" s="7">
        <f>H644*J644*T644/M644</f>
        <v>-7254.854171744164</v>
      </c>
      <c r="O644" s="53">
        <f>N644 / Y791</f>
        <v>-4.3121498123345858E-5</v>
      </c>
      <c r="P644" s="7">
        <f>G644*J644*T644/M644</f>
        <v>-990249.41100008099</v>
      </c>
      <c r="Q644" s="54">
        <f>P644 / Y791*100</f>
        <v>-0.58858575385834988</v>
      </c>
      <c r="R644" s="54">
        <f>IF(Q644&lt;0,Q644,0)</f>
        <v>-0.58858575385834988</v>
      </c>
      <c r="S644" s="150">
        <f>IF(Q644&gt;0,Q644,0)</f>
        <v>0</v>
      </c>
      <c r="T644" s="33">
        <f>IF(EXACT(D644,UPPER(D644)),1,0.01)/V644</f>
        <v>1</v>
      </c>
      <c r="U644" s="43">
        <v>0</v>
      </c>
      <c r="V644" s="43">
        <v>1</v>
      </c>
      <c r="W644" s="143">
        <f>IF(AND(Q644&lt;0,O644&gt;0),O644,0)</f>
        <v>0</v>
      </c>
      <c r="X644" s="143">
        <f>IF(AND(Q644&gt;0,O644&gt;0),O644,0)</f>
        <v>0</v>
      </c>
      <c r="Y644" s="194"/>
      <c r="Z644" s="180">
        <f>_xll.BDH(C644,$Z$7,$D$1,$D$1)</f>
        <v>129.68</v>
      </c>
      <c r="AA644" s="174">
        <f>IF(OR(F644="#N/A N/A",Z644="#N/A N/A"),0,  F644 - Z644)</f>
        <v>-0.96000000000000796</v>
      </c>
      <c r="AB644" s="168">
        <f>IF(OR(Z644=0,Z644="#N/A N/A"),0,AA644 / Z644*100)</f>
        <v>-0.74028377544726087</v>
      </c>
      <c r="AC644" s="161">
        <v>-9400</v>
      </c>
      <c r="AD644" s="163">
        <f>IF(D644 = C791,1,_xll.BDP(K644,$AD$7)*L644)</f>
        <v>1.2319</v>
      </c>
      <c r="AE644" s="186">
        <f>AA644*AC644*T644/AD644 / AF791</f>
        <v>4.3052315809016911E-5</v>
      </c>
      <c r="AF644" s="197"/>
      <c r="AG644" s="188"/>
      <c r="AH644" s="170"/>
    </row>
    <row r="645" spans="2:34" s="43" customFormat="1" ht="12" customHeight="1" x14ac:dyDescent="0.2">
      <c r="B645" s="48">
        <v>2842</v>
      </c>
      <c r="C645" s="223" t="s">
        <v>1073</v>
      </c>
      <c r="D645" s="43" t="str">
        <f>_xll.BDP(C645,$D$7)</f>
        <v>USD</v>
      </c>
      <c r="E645" s="19" t="s">
        <v>1147</v>
      </c>
      <c r="F645" s="20">
        <f>_xll.BDP(C645,$F$7)</f>
        <v>114.74</v>
      </c>
      <c r="G645" s="20">
        <f>_xll.BDP(C645,$G$7)</f>
        <v>114.74</v>
      </c>
      <c r="H645" s="36">
        <f>IF(OR(G645="#N/A N/A",F645="#N/A N/A"),0,  G645 - F645)</f>
        <v>0</v>
      </c>
      <c r="I645" s="24">
        <f>IF(OR(F645=0,F645="#N/A N/A"),0,H645 / F645*100)</f>
        <v>0</v>
      </c>
      <c r="J645" s="28">
        <v>0</v>
      </c>
      <c r="K645" s="51" t="str">
        <f>CONCATENATE(C791,D645, " Curncy")</f>
        <v>EURUSD Curncy</v>
      </c>
      <c r="L645" s="19">
        <f>IF(D645 = C791,1,_xll.BDP(K645,$L$7))</f>
        <v>1</v>
      </c>
      <c r="M645" s="21">
        <f>IF(D645 = C791,1,_xll.BDP(K645,$M$7)*L645)</f>
        <v>1.2309000000000001</v>
      </c>
      <c r="N645" s="7">
        <f>H645*J645*T645/M645</f>
        <v>0</v>
      </c>
      <c r="O645" s="53">
        <f>N645 / Y791</f>
        <v>0</v>
      </c>
      <c r="P645" s="7">
        <f>G645*J645*T645/M645</f>
        <v>0</v>
      </c>
      <c r="Q645" s="54">
        <f>P645 / Y791*100</f>
        <v>0</v>
      </c>
      <c r="R645" s="54">
        <f>IF(Q645&lt;0,Q645,0)</f>
        <v>0</v>
      </c>
      <c r="S645" s="150">
        <f>IF(Q645&gt;0,Q645,0)</f>
        <v>0</v>
      </c>
      <c r="T645" s="33">
        <f>IF(EXACT(D645,UPPER(D645)),1,0.01)/V645</f>
        <v>1</v>
      </c>
      <c r="U645" s="43">
        <v>0</v>
      </c>
      <c r="V645" s="43">
        <v>1</v>
      </c>
      <c r="W645" s="143">
        <f>IF(AND(Q645&lt;0,O645&gt;0),O645,0)</f>
        <v>0</v>
      </c>
      <c r="X645" s="143">
        <f>IF(AND(Q645&gt;0,O645&gt;0),O645,0)</f>
        <v>0</v>
      </c>
      <c r="Y645" s="194"/>
      <c r="Z645" s="180">
        <f>_xll.BDH(C645,$Z$7,$D$1,$D$1)</f>
        <v>115.16</v>
      </c>
      <c r="AA645" s="174">
        <f>IF(OR(F645="#N/A N/A",Z645="#N/A N/A"),0,  F645 - Z645)</f>
        <v>-0.42000000000000171</v>
      </c>
      <c r="AB645" s="168">
        <f>IF(OR(Z645=0,Z645="#N/A N/A"),0,AA645 / Z645*100)</f>
        <v>-0.36470996873914702</v>
      </c>
      <c r="AC645" s="161">
        <v>0</v>
      </c>
      <c r="AD645" s="163">
        <f>IF(D645 = C791,1,_xll.BDP(K645,$AD$7)*L645)</f>
        <v>1.2319</v>
      </c>
      <c r="AE645" s="186">
        <f>AA645*AC645*T645/AD645 / AF791</f>
        <v>0</v>
      </c>
      <c r="AF645" s="197"/>
      <c r="AG645" s="188"/>
      <c r="AH645" s="170"/>
    </row>
    <row r="646" spans="2:34" s="43" customFormat="1" ht="12" customHeight="1" x14ac:dyDescent="0.2">
      <c r="B646" s="48">
        <v>11634</v>
      </c>
      <c r="C646" s="223" t="s">
        <v>1074</v>
      </c>
      <c r="D646" s="43" t="str">
        <f>_xll.BDP(C646,$D$7)</f>
        <v>USD</v>
      </c>
      <c r="E646" s="19" t="s">
        <v>1148</v>
      </c>
      <c r="F646" s="20">
        <f>_xll.BDP(C646,$F$7)</f>
        <v>28.7</v>
      </c>
      <c r="G646" s="20">
        <f>_xll.BDP(C646,$G$7)</f>
        <v>28.7</v>
      </c>
      <c r="H646" s="36">
        <f>IF(OR(G646="#N/A N/A",F646="#N/A N/A"),0,  G646 - F646)</f>
        <v>0</v>
      </c>
      <c r="I646" s="24">
        <f>IF(OR(F646=0,F646="#N/A N/A"),0,H646 / F646*100)</f>
        <v>0</v>
      </c>
      <c r="J646" s="28">
        <v>0</v>
      </c>
      <c r="K646" s="51" t="str">
        <f>CONCATENATE(C791,D646, " Curncy")</f>
        <v>EURUSD Curncy</v>
      </c>
      <c r="L646" s="19">
        <f>IF(D646 = C791,1,_xll.BDP(K646,$L$7))</f>
        <v>1</v>
      </c>
      <c r="M646" s="21">
        <f>IF(D646 = C791,1,_xll.BDP(K646,$M$7)*L646)</f>
        <v>1.2309000000000001</v>
      </c>
      <c r="N646" s="7">
        <f>H646*J646*T646/M646</f>
        <v>0</v>
      </c>
      <c r="O646" s="53">
        <f>N646 / Y791</f>
        <v>0</v>
      </c>
      <c r="P646" s="7">
        <f>G646*J646*T646/M646</f>
        <v>0</v>
      </c>
      <c r="Q646" s="54">
        <f>P646 / Y791*100</f>
        <v>0</v>
      </c>
      <c r="R646" s="54">
        <f>IF(Q646&lt;0,Q646,0)</f>
        <v>0</v>
      </c>
      <c r="S646" s="150">
        <f>IF(Q646&gt;0,Q646,0)</f>
        <v>0</v>
      </c>
      <c r="T646" s="33">
        <f>IF(EXACT(D646,UPPER(D646)),1,0.01)/V646</f>
        <v>1</v>
      </c>
      <c r="U646" s="43">
        <v>0</v>
      </c>
      <c r="V646" s="43">
        <v>1</v>
      </c>
      <c r="W646" s="143">
        <f>IF(AND(Q646&lt;0,O646&gt;0),O646,0)</f>
        <v>0</v>
      </c>
      <c r="X646" s="143">
        <f>IF(AND(Q646&gt;0,O646&gt;0),O646,0)</f>
        <v>0</v>
      </c>
      <c r="Y646" s="194"/>
      <c r="Z646" s="180">
        <f>_xll.BDH(C646,$Z$7,$D$1,$D$1)</f>
        <v>29.03</v>
      </c>
      <c r="AA646" s="174">
        <f>IF(OR(F646="#N/A N/A",Z646="#N/A N/A"),0,  F646 - Z646)</f>
        <v>-0.33000000000000185</v>
      </c>
      <c r="AB646" s="168">
        <f>IF(OR(Z646=0,Z646="#N/A N/A"),0,AA646 / Z646*100)</f>
        <v>-1.136755080950747</v>
      </c>
      <c r="AC646" s="161">
        <v>0</v>
      </c>
      <c r="AD646" s="163">
        <f>IF(D646 = C791,1,_xll.BDP(K646,$AD$7)*L646)</f>
        <v>1.2319</v>
      </c>
      <c r="AE646" s="186">
        <f>AA646*AC646*T646/AD646 / AF791</f>
        <v>0</v>
      </c>
      <c r="AF646" s="197"/>
      <c r="AG646" s="188"/>
      <c r="AH646" s="170"/>
    </row>
    <row r="647" spans="2:34" s="43" customFormat="1" x14ac:dyDescent="0.2">
      <c r="B647" s="48">
        <v>2763</v>
      </c>
      <c r="C647" s="223" t="s">
        <v>59</v>
      </c>
      <c r="D647" s="43" t="str">
        <f>_xll.BDP(C647,$D$7)</f>
        <v>USD</v>
      </c>
      <c r="E647" s="19" t="s">
        <v>386</v>
      </c>
      <c r="F647" s="20">
        <f>_xll.BDP(C647,$F$7)</f>
        <v>69.3</v>
      </c>
      <c r="G647" s="20">
        <f>_xll.BDP(C647,$G$7)</f>
        <v>69.64</v>
      </c>
      <c r="H647" s="36">
        <f>IF(OR(G647="#N/A N/A",F647="#N/A N/A"),0,  G647 - F647)</f>
        <v>0.34000000000000341</v>
      </c>
      <c r="I647" s="24">
        <f>IF(OR(F647=0,F647="#N/A N/A"),0,H647 / F647*100)</f>
        <v>0.49062049062049556</v>
      </c>
      <c r="J647" s="28">
        <v>-46000</v>
      </c>
      <c r="K647" s="51" t="str">
        <f>CONCATENATE(C791,D647, " Curncy")</f>
        <v>EURUSD Curncy</v>
      </c>
      <c r="L647" s="19">
        <f>IF(D647 = C791,1,_xll.BDP(K647,$L$7))</f>
        <v>1</v>
      </c>
      <c r="M647" s="21">
        <f>IF(D647 = C791,1,_xll.BDP(K647,$M$7)*L647)</f>
        <v>1.2309000000000001</v>
      </c>
      <c r="N647" s="7">
        <f>H647*J647*T647/M647</f>
        <v>-12706.149971565646</v>
      </c>
      <c r="O647" s="53">
        <f>N647 / Y791</f>
        <v>-7.5522982155559247E-5</v>
      </c>
      <c r="P647" s="7">
        <f>G647*J647*T647/M647</f>
        <v>-2602518.4824112435</v>
      </c>
      <c r="Q647" s="54">
        <f>P647 / Y791*100</f>
        <v>-1.5468883756803216</v>
      </c>
      <c r="R647" s="54">
        <f>IF(Q647&lt;0,Q647,0)</f>
        <v>-1.5468883756803216</v>
      </c>
      <c r="S647" s="150">
        <f>IF(Q647&gt;0,Q647,0)</f>
        <v>0</v>
      </c>
      <c r="T647" s="33">
        <f>IF(EXACT(D647,UPPER(D647)),1,0.01)/V647</f>
        <v>1</v>
      </c>
      <c r="U647" s="43">
        <v>0</v>
      </c>
      <c r="V647" s="43">
        <v>1</v>
      </c>
      <c r="W647" s="143">
        <f>IF(AND(Q647&lt;0,O647&gt;0),O647,0)</f>
        <v>0</v>
      </c>
      <c r="X647" s="143">
        <f>IF(AND(Q647&gt;0,O647&gt;0),O647,0)</f>
        <v>0</v>
      </c>
      <c r="Y647" s="194"/>
      <c r="Z647" s="180">
        <f>_xll.BDH(C647,$Z$7,$D$1,$D$1)</f>
        <v>69.900000000000006</v>
      </c>
      <c r="AA647" s="174">
        <f>IF(OR(F647="#N/A N/A",Z647="#N/A N/A"),0,  F647 - Z647)</f>
        <v>-0.60000000000000853</v>
      </c>
      <c r="AB647" s="168">
        <f>IF(OR(Z647=0,Z647="#N/A N/A"),0,AA647 / Z647*100)</f>
        <v>-0.85836909871245848</v>
      </c>
      <c r="AC647" s="161">
        <v>-46000</v>
      </c>
      <c r="AD647" s="163">
        <f>IF(D647 = C791,1,_xll.BDP(K647,$AD$7)*L647)</f>
        <v>1.2319</v>
      </c>
      <c r="AE647" s="186">
        <f>AA647*AC647*T647/AD647 / AF791</f>
        <v>1.3167596590523867E-4</v>
      </c>
      <c r="AF647" s="197"/>
      <c r="AG647" s="188"/>
      <c r="AH647" s="170"/>
    </row>
    <row r="648" spans="2:34" s="43" customFormat="1" x14ac:dyDescent="0.2">
      <c r="B648" s="48">
        <v>24143</v>
      </c>
      <c r="C648" s="223" t="s">
        <v>58</v>
      </c>
      <c r="D648" s="43" t="str">
        <f>_xll.BDP(C648,$D$7)</f>
        <v>USD</v>
      </c>
      <c r="E648" s="19" t="s">
        <v>385</v>
      </c>
      <c r="F648" s="20">
        <f>_xll.BDP(C648,$F$7)</f>
        <v>3.63</v>
      </c>
      <c r="G648" s="20">
        <f>_xll.BDP(C648,$G$7)</f>
        <v>3.62</v>
      </c>
      <c r="H648" s="36">
        <f>IF(OR(G648="#N/A N/A",F648="#N/A N/A"),0,  G648 - F648)</f>
        <v>-9.9999999999997868E-3</v>
      </c>
      <c r="I648" s="24">
        <f>IF(OR(F648=0,F648="#N/A N/A"),0,H648 / F648*100)</f>
        <v>-0.27548209366390602</v>
      </c>
      <c r="J648" s="28">
        <v>1367412</v>
      </c>
      <c r="K648" s="51" t="str">
        <f>CONCATENATE(C791,D648, " Curncy")</f>
        <v>EURUSD Curncy</v>
      </c>
      <c r="L648" s="19">
        <f>IF(D648 = C791,1,_xll.BDP(K648,$L$7))</f>
        <v>1</v>
      </c>
      <c r="M648" s="21">
        <f>IF(D648 = C791,1,_xll.BDP(K648,$M$7)*L648)</f>
        <v>1.2309000000000001</v>
      </c>
      <c r="N648" s="7">
        <f>H648*J648*T648/M648</f>
        <v>-11109.042164269807</v>
      </c>
      <c r="O648" s="53">
        <f>N648 / Y791</f>
        <v>-6.6030071659395353E-5</v>
      </c>
      <c r="P648" s="7">
        <f>G648*J648*T648/M648</f>
        <v>4021473.2634657566</v>
      </c>
      <c r="Q648" s="54">
        <f>P648 / Y791*100</f>
        <v>2.3902885940701633</v>
      </c>
      <c r="R648" s="54">
        <f>IF(Q648&lt;0,Q648,0)</f>
        <v>0</v>
      </c>
      <c r="S648" s="150">
        <f>IF(Q648&gt;0,Q648,0)</f>
        <v>2.3902885940701633</v>
      </c>
      <c r="T648" s="33">
        <f>IF(EXACT(D648,UPPER(D648)),1,0.01)/V648</f>
        <v>1</v>
      </c>
      <c r="U648" s="43">
        <v>0</v>
      </c>
      <c r="V648" s="43">
        <v>1</v>
      </c>
      <c r="W648" s="143">
        <f>IF(AND(Q648&lt;0,O648&gt;0),O648,0)</f>
        <v>0</v>
      </c>
      <c r="X648" s="143">
        <f>IF(AND(Q648&gt;0,O648&gt;0),O648,0)</f>
        <v>0</v>
      </c>
      <c r="Y648" s="194"/>
      <c r="Z648" s="180">
        <f>_xll.BDH(C648,$Z$7,$D$1,$D$1)</f>
        <v>3.7199999999999998</v>
      </c>
      <c r="AA648" s="174">
        <f>IF(OR(F648="#N/A N/A",Z648="#N/A N/A"),0,  F648 - Z648)</f>
        <v>-8.9999999999999858E-2</v>
      </c>
      <c r="AB648" s="168">
        <f>IF(OR(Z648=0,Z648="#N/A N/A"),0,AA648 / Z648*100)</f>
        <v>-2.4193548387096739</v>
      </c>
      <c r="AC648" s="161">
        <v>1367412</v>
      </c>
      <c r="AD648" s="163">
        <f>IF(D648 = C791,1,_xll.BDP(K648,$AD$7)*L648)</f>
        <v>1.2319</v>
      </c>
      <c r="AE648" s="186">
        <f>AA648*AC648*T648/AD648 / AF791</f>
        <v>-5.8713683442525462E-4</v>
      </c>
      <c r="AF648" s="197"/>
      <c r="AG648" s="188"/>
      <c r="AH648" s="170"/>
    </row>
    <row r="649" spans="2:34" s="43" customFormat="1" ht="12" customHeight="1" x14ac:dyDescent="0.2">
      <c r="B649" s="48">
        <v>19832</v>
      </c>
      <c r="C649" s="223" t="s">
        <v>1075</v>
      </c>
      <c r="D649" s="43" t="str">
        <f>_xll.BDP(C649,$D$7)</f>
        <v>USD</v>
      </c>
      <c r="E649" s="19" t="s">
        <v>1149</v>
      </c>
      <c r="F649" s="20">
        <f>_xll.BDP(C649,$F$7)</f>
        <v>47.56</v>
      </c>
      <c r="G649" s="20">
        <f>_xll.BDP(C649,$G$7)</f>
        <v>47.56</v>
      </c>
      <c r="H649" s="36">
        <f>IF(OR(G649="#N/A N/A",F649="#N/A N/A"),0,  G649 - F649)</f>
        <v>0</v>
      </c>
      <c r="I649" s="24">
        <f>IF(OR(F649=0,F649="#N/A N/A"),0,H649 / F649*100)</f>
        <v>0</v>
      </c>
      <c r="J649" s="28">
        <v>0</v>
      </c>
      <c r="K649" s="51" t="str">
        <f>CONCATENATE(C791,D649, " Curncy")</f>
        <v>EURUSD Curncy</v>
      </c>
      <c r="L649" s="19">
        <f>IF(D649 = C791,1,_xll.BDP(K649,$L$7))</f>
        <v>1</v>
      </c>
      <c r="M649" s="21">
        <f>IF(D649 = C791,1,_xll.BDP(K649,$M$7)*L649)</f>
        <v>1.2309000000000001</v>
      </c>
      <c r="N649" s="7">
        <f>H649*J649*T649/M649</f>
        <v>0</v>
      </c>
      <c r="O649" s="53">
        <f>N649 / Y791</f>
        <v>0</v>
      </c>
      <c r="P649" s="7">
        <f>G649*J649*T649/M649</f>
        <v>0</v>
      </c>
      <c r="Q649" s="54">
        <f>P649 / Y791*100</f>
        <v>0</v>
      </c>
      <c r="R649" s="54">
        <f>IF(Q649&lt;0,Q649,0)</f>
        <v>0</v>
      </c>
      <c r="S649" s="150">
        <f>IF(Q649&gt;0,Q649,0)</f>
        <v>0</v>
      </c>
      <c r="T649" s="33">
        <f>IF(EXACT(D649,UPPER(D649)),1,0.01)/V649</f>
        <v>1</v>
      </c>
      <c r="U649" s="43">
        <v>0</v>
      </c>
      <c r="V649" s="43">
        <v>1</v>
      </c>
      <c r="W649" s="143">
        <f>IF(AND(Q649&lt;0,O649&gt;0),O649,0)</f>
        <v>0</v>
      </c>
      <c r="X649" s="143">
        <f>IF(AND(Q649&gt;0,O649&gt;0),O649,0)</f>
        <v>0</v>
      </c>
      <c r="Y649" s="194"/>
      <c r="Z649" s="180">
        <f>_xll.BDH(C649,$Z$7,$D$1,$D$1)</f>
        <v>48.02</v>
      </c>
      <c r="AA649" s="174">
        <f>IF(OR(F649="#N/A N/A",Z649="#N/A N/A"),0,  F649 - Z649)</f>
        <v>-0.46000000000000085</v>
      </c>
      <c r="AB649" s="168">
        <f>IF(OR(Z649=0,Z649="#N/A N/A"),0,AA649 / Z649*100)</f>
        <v>-0.95793419408579938</v>
      </c>
      <c r="AC649" s="161">
        <v>0</v>
      </c>
      <c r="AD649" s="163">
        <f>IF(D649 = C791,1,_xll.BDP(K649,$AD$7)*L649)</f>
        <v>1.2319</v>
      </c>
      <c r="AE649" s="186">
        <f>AA649*AC649*T649/AD649 / AF791</f>
        <v>0</v>
      </c>
      <c r="AF649" s="197"/>
      <c r="AG649" s="188"/>
      <c r="AH649" s="170"/>
    </row>
    <row r="650" spans="2:34" s="43" customFormat="1" x14ac:dyDescent="0.2">
      <c r="B650" s="48">
        <v>24542</v>
      </c>
      <c r="C650" s="223" t="s">
        <v>57</v>
      </c>
      <c r="D650" s="43" t="str">
        <f>_xll.BDP(C650,$D$7)</f>
        <v>USD</v>
      </c>
      <c r="E650" s="19" t="s">
        <v>352</v>
      </c>
      <c r="F650" s="20">
        <f>_xll.BDP(C650,$F$7)</f>
        <v>67.459999999999994</v>
      </c>
      <c r="G650" s="20">
        <f>_xll.BDP(C650,$G$7)</f>
        <v>66.989999999999995</v>
      </c>
      <c r="H650" s="36">
        <f>IF(OR(G650="#N/A N/A",F650="#N/A N/A"),0,  G650 - F650)</f>
        <v>-0.46999999999999886</v>
      </c>
      <c r="I650" s="24">
        <f>IF(OR(F650=0,F650="#N/A N/A"),0,H650 / F650*100)</f>
        <v>-0.69670916098428537</v>
      </c>
      <c r="J650" s="28">
        <v>-62000</v>
      </c>
      <c r="K650" s="51" t="str">
        <f>CONCATENATE(C791,D650, " Curncy")</f>
        <v>EURUSD Curncy</v>
      </c>
      <c r="L650" s="19">
        <f>IF(D650 = C791,1,_xll.BDP(K650,$L$7))</f>
        <v>1</v>
      </c>
      <c r="M650" s="21">
        <f>IF(D650 = C791,1,_xll.BDP(K650,$M$7)*L650)</f>
        <v>1.2309000000000001</v>
      </c>
      <c r="N650" s="7">
        <f>H650*J650*T650/M650</f>
        <v>23673.734665691711</v>
      </c>
      <c r="O650" s="53">
        <f>N650 / Y791</f>
        <v>1.4071225703407732E-4</v>
      </c>
      <c r="P650" s="7">
        <f>G650*J650*T650/M650</f>
        <v>-3374262.7345844498</v>
      </c>
      <c r="Q650" s="54">
        <f>P650 / Y791*100</f>
        <v>-2.0055987444069916</v>
      </c>
      <c r="R650" s="54">
        <f>IF(Q650&lt;0,Q650,0)</f>
        <v>-2.0055987444069916</v>
      </c>
      <c r="S650" s="150">
        <f>IF(Q650&gt;0,Q650,0)</f>
        <v>0</v>
      </c>
      <c r="T650" s="33">
        <f>IF(EXACT(D650,UPPER(D650)),1,0.01)/V650</f>
        <v>1</v>
      </c>
      <c r="U650" s="43">
        <v>0</v>
      </c>
      <c r="V650" s="43">
        <v>1</v>
      </c>
      <c r="W650" s="143">
        <f>IF(AND(Q650&lt;0,O650&gt;0),O650,0)</f>
        <v>1.4071225703407732E-4</v>
      </c>
      <c r="X650" s="143">
        <f>IF(AND(Q650&gt;0,O650&gt;0),O650,0)</f>
        <v>0</v>
      </c>
      <c r="Y650" s="194"/>
      <c r="Z650" s="180">
        <f>_xll.BDH(C650,$Z$7,$D$1,$D$1)</f>
        <v>67.77</v>
      </c>
      <c r="AA650" s="174">
        <f>IF(OR(F650="#N/A N/A",Z650="#N/A N/A"),0,  F650 - Z650)</f>
        <v>-0.31000000000000227</v>
      </c>
      <c r="AB650" s="168">
        <f>IF(OR(Z650=0,Z650="#N/A N/A"),0,AA650 / Z650*100)</f>
        <v>-0.45742954109488315</v>
      </c>
      <c r="AC650" s="161">
        <v>-62000</v>
      </c>
      <c r="AD650" s="163">
        <f>IF(D650 = C791,1,_xll.BDP(K650,$AD$7)*L650)</f>
        <v>1.2319</v>
      </c>
      <c r="AE650" s="186">
        <f>AA650*AC650*T650/AD650 / AF791</f>
        <v>9.1696089300676457E-5</v>
      </c>
      <c r="AF650" s="197"/>
      <c r="AG650" s="188"/>
      <c r="AH650" s="170"/>
    </row>
    <row r="651" spans="2:34" s="43" customFormat="1" x14ac:dyDescent="0.2">
      <c r="B651" s="48">
        <v>18424</v>
      </c>
      <c r="C651" s="223" t="s">
        <v>56</v>
      </c>
      <c r="D651" s="43" t="str">
        <f>_xll.BDP(C651,$D$7)</f>
        <v>USD</v>
      </c>
      <c r="E651" s="19" t="s">
        <v>351</v>
      </c>
      <c r="F651" s="20">
        <f>_xll.BDP(C651,$F$7)</f>
        <v>66.23</v>
      </c>
      <c r="G651" s="20">
        <f>_xll.BDP(C651,$G$7)</f>
        <v>66.650000000000006</v>
      </c>
      <c r="H651" s="36">
        <f>IF(OR(G651="#N/A N/A",F651="#N/A N/A"),0,  G651 - F651)</f>
        <v>0.42000000000000171</v>
      </c>
      <c r="I651" s="24">
        <f>IF(OR(F651=0,F651="#N/A N/A"),0,H651 / F651*100)</f>
        <v>0.63415370677940763</v>
      </c>
      <c r="J651" s="28">
        <v>-60000</v>
      </c>
      <c r="K651" s="51" t="str">
        <f>CONCATENATE(C791,D651, " Curncy")</f>
        <v>EURUSD Curncy</v>
      </c>
      <c r="L651" s="19">
        <f>IF(D651 = C791,1,_xll.BDP(K651,$L$7))</f>
        <v>1</v>
      </c>
      <c r="M651" s="21">
        <f>IF(D651 = C791,1,_xll.BDP(K651,$M$7)*L651)</f>
        <v>1.2309000000000001</v>
      </c>
      <c r="N651" s="7">
        <f>H651*J651*T651/M651</f>
        <v>-20472.82476236908</v>
      </c>
      <c r="O651" s="53">
        <f>N651 / Y791</f>
        <v>-1.2168664643990294E-4</v>
      </c>
      <c r="P651" s="7">
        <f>G651*J651*T651/M651</f>
        <v>-3248842.3105045091</v>
      </c>
      <c r="Q651" s="54">
        <f>P651 / Y791*100</f>
        <v>-1.9310511869570235</v>
      </c>
      <c r="R651" s="54">
        <f>IF(Q651&lt;0,Q651,0)</f>
        <v>-1.9310511869570235</v>
      </c>
      <c r="S651" s="150">
        <f>IF(Q651&gt;0,Q651,0)</f>
        <v>0</v>
      </c>
      <c r="T651" s="33">
        <f>IF(EXACT(D651,UPPER(D651)),1,0.01)/V651</f>
        <v>1</v>
      </c>
      <c r="U651" s="43">
        <v>0</v>
      </c>
      <c r="V651" s="43">
        <v>1</v>
      </c>
      <c r="W651" s="143">
        <f>IF(AND(Q651&lt;0,O651&gt;0),O651,0)</f>
        <v>0</v>
      </c>
      <c r="X651" s="143">
        <f>IF(AND(Q651&gt;0,O651&gt;0),O651,0)</f>
        <v>0</v>
      </c>
      <c r="Y651" s="194"/>
      <c r="Z651" s="180">
        <f>_xll.BDH(C651,$Z$7,$D$1,$D$1)</f>
        <v>65.790000000000006</v>
      </c>
      <c r="AA651" s="174">
        <f>IF(OR(F651="#N/A N/A",Z651="#N/A N/A"),0,  F651 - Z651)</f>
        <v>0.43999999999999773</v>
      </c>
      <c r="AB651" s="168">
        <f>IF(OR(Z651=0,Z651="#N/A N/A"),0,AA651 / Z651*100)</f>
        <v>0.66879464964279933</v>
      </c>
      <c r="AC651" s="161">
        <v>-60000</v>
      </c>
      <c r="AD651" s="163">
        <f>IF(D651 = C791,1,_xll.BDP(K651,$AD$7)*L651)</f>
        <v>1.2319</v>
      </c>
      <c r="AE651" s="186">
        <f>AA651*AC651*T651/AD651 / AF791</f>
        <v>-1.2595092390935627E-4</v>
      </c>
      <c r="AF651" s="197"/>
      <c r="AG651" s="188"/>
      <c r="AH651" s="170"/>
    </row>
    <row r="652" spans="2:34" s="43" customFormat="1" x14ac:dyDescent="0.2">
      <c r="B652" s="48">
        <v>1853</v>
      </c>
      <c r="C652" s="223" t="s">
        <v>55</v>
      </c>
      <c r="D652" s="43" t="str">
        <f>_xll.BDP(C652,$D$7)</f>
        <v>USD</v>
      </c>
      <c r="E652" s="19" t="s">
        <v>384</v>
      </c>
      <c r="F652" s="20">
        <f>_xll.BDP(C652,$F$7)</f>
        <v>73.040000000000006</v>
      </c>
      <c r="G652" s="20">
        <f>_xll.BDP(C652,$G$7)</f>
        <v>76.62</v>
      </c>
      <c r="H652" s="36">
        <f>IF(OR(G652="#N/A N/A",F652="#N/A N/A"),0,  G652 - F652)</f>
        <v>3.5799999999999983</v>
      </c>
      <c r="I652" s="24">
        <f>IF(OR(F652=0,F652="#N/A N/A"),0,H652 / F652*100)</f>
        <v>4.9014238773274892</v>
      </c>
      <c r="J652" s="28">
        <v>-49500</v>
      </c>
      <c r="K652" s="51" t="str">
        <f>CONCATENATE(C791,D652, " Curncy")</f>
        <v>EURUSD Curncy</v>
      </c>
      <c r="L652" s="19">
        <f>IF(D652 = C791,1,_xll.BDP(K652,$L$7))</f>
        <v>1</v>
      </c>
      <c r="M652" s="21">
        <f>IF(D652 = C791,1,_xll.BDP(K652,$M$7)*L652)</f>
        <v>1.2309000000000001</v>
      </c>
      <c r="N652" s="7">
        <f>H652*J652*T652/M652</f>
        <v>-143967.82841823049</v>
      </c>
      <c r="O652" s="53">
        <f>N652 / Y791</f>
        <v>-8.5571788157202781E-4</v>
      </c>
      <c r="P652" s="7">
        <f>G652*J652*T652/M652</f>
        <v>-3081233.2439678283</v>
      </c>
      <c r="Q652" s="54">
        <f>P652 / Y791*100</f>
        <v>-1.8314274884371176</v>
      </c>
      <c r="R652" s="54">
        <f>IF(Q652&lt;0,Q652,0)</f>
        <v>-1.8314274884371176</v>
      </c>
      <c r="S652" s="150">
        <f>IF(Q652&gt;0,Q652,0)</f>
        <v>0</v>
      </c>
      <c r="T652" s="33">
        <f>IF(EXACT(D652,UPPER(D652)),1,0.01)/V652</f>
        <v>1</v>
      </c>
      <c r="U652" s="43">
        <v>0</v>
      </c>
      <c r="V652" s="43">
        <v>1</v>
      </c>
      <c r="W652" s="143">
        <f>IF(AND(Q652&lt;0,O652&gt;0),O652,0)</f>
        <v>0</v>
      </c>
      <c r="X652" s="143">
        <f>IF(AND(Q652&gt;0,O652&gt;0),O652,0)</f>
        <v>0</v>
      </c>
      <c r="Y652" s="194"/>
      <c r="Z652" s="180">
        <f>_xll.BDH(C652,$Z$7,$D$1,$D$1)</f>
        <v>72.64</v>
      </c>
      <c r="AA652" s="174">
        <f>IF(OR(F652="#N/A N/A",Z652="#N/A N/A"),0,  F652 - Z652)</f>
        <v>0.40000000000000568</v>
      </c>
      <c r="AB652" s="168">
        <f>IF(OR(Z652=0,Z652="#N/A N/A"),0,AA652 / Z652*100)</f>
        <v>0.55066079295154968</v>
      </c>
      <c r="AC652" s="161">
        <v>-49500</v>
      </c>
      <c r="AD652" s="163">
        <f>IF(D652 = C791,1,_xll.BDP(K652,$AD$7)*L652)</f>
        <v>1.2319</v>
      </c>
      <c r="AE652" s="186">
        <f>AA652*AC652*T652/AD652 / AF791</f>
        <v>-9.4463192932019041E-5</v>
      </c>
      <c r="AF652" s="197"/>
      <c r="AG652" s="188"/>
      <c r="AH652" s="170"/>
    </row>
    <row r="653" spans="2:34" s="43" customFormat="1" ht="12" customHeight="1" x14ac:dyDescent="0.2">
      <c r="B653" s="48">
        <v>11669</v>
      </c>
      <c r="C653" s="223" t="s">
        <v>1077</v>
      </c>
      <c r="D653" s="43" t="str">
        <f>_xll.BDP(C653,$D$7)</f>
        <v>USD</v>
      </c>
      <c r="E653" s="19" t="s">
        <v>1151</v>
      </c>
      <c r="F653" s="20">
        <f>_xll.BDP(C653,$F$7)</f>
        <v>58.66</v>
      </c>
      <c r="G653" s="20">
        <f>_xll.BDP(C653,$G$7)</f>
        <v>58.66</v>
      </c>
      <c r="H653" s="36">
        <f>IF(OR(G653="#N/A N/A",F653="#N/A N/A"),0,  G653 - F653)</f>
        <v>0</v>
      </c>
      <c r="I653" s="24">
        <f>IF(OR(F653=0,F653="#N/A N/A"),0,H653 / F653*100)</f>
        <v>0</v>
      </c>
      <c r="J653" s="28">
        <v>0</v>
      </c>
      <c r="K653" s="51" t="str">
        <f>CONCATENATE(C791,D653, " Curncy")</f>
        <v>EURUSD Curncy</v>
      </c>
      <c r="L653" s="19">
        <f>IF(D653 = C791,1,_xll.BDP(K653,$L$7))</f>
        <v>1</v>
      </c>
      <c r="M653" s="21">
        <f>IF(D653 = C791,1,_xll.BDP(K653,$M$7)*L653)</f>
        <v>1.2309000000000001</v>
      </c>
      <c r="N653" s="7">
        <f>H653*J653*T653/M653</f>
        <v>0</v>
      </c>
      <c r="O653" s="53">
        <f>N653 / Y791</f>
        <v>0</v>
      </c>
      <c r="P653" s="7">
        <f>G653*J653*T653/M653</f>
        <v>0</v>
      </c>
      <c r="Q653" s="54">
        <f>P653 / Y791*100</f>
        <v>0</v>
      </c>
      <c r="R653" s="54">
        <f>IF(Q653&lt;0,Q653,0)</f>
        <v>0</v>
      </c>
      <c r="S653" s="150">
        <f>IF(Q653&gt;0,Q653,0)</f>
        <v>0</v>
      </c>
      <c r="T653" s="33">
        <f>IF(EXACT(D653,UPPER(D653)),1,0.01)/V653</f>
        <v>1</v>
      </c>
      <c r="U653" s="43">
        <v>0</v>
      </c>
      <c r="V653" s="43">
        <v>1</v>
      </c>
      <c r="W653" s="143">
        <f>IF(AND(Q653&lt;0,O653&gt;0),O653,0)</f>
        <v>0</v>
      </c>
      <c r="X653" s="143">
        <f>IF(AND(Q653&gt;0,O653&gt;0),O653,0)</f>
        <v>0</v>
      </c>
      <c r="Y653" s="194"/>
      <c r="Z653" s="180">
        <f>_xll.BDH(C653,$Z$7,$D$1,$D$1)</f>
        <v>59.17</v>
      </c>
      <c r="AA653" s="174">
        <f>IF(OR(F653="#N/A N/A",Z653="#N/A N/A"),0,  F653 - Z653)</f>
        <v>-0.51000000000000512</v>
      </c>
      <c r="AB653" s="168">
        <f>IF(OR(Z653=0,Z653="#N/A N/A"),0,AA653 / Z653*100)</f>
        <v>-0.86192327192835072</v>
      </c>
      <c r="AC653" s="161">
        <v>0</v>
      </c>
      <c r="AD653" s="163">
        <f>IF(D653 = C791,1,_xll.BDP(K653,$AD$7)*L653)</f>
        <v>1.2319</v>
      </c>
      <c r="AE653" s="186">
        <f>AA653*AC653*T653/AD653 / AF791</f>
        <v>0</v>
      </c>
      <c r="AF653" s="197"/>
      <c r="AG653" s="188"/>
      <c r="AH653" s="170"/>
    </row>
    <row r="654" spans="2:34" s="43" customFormat="1" ht="12" customHeight="1" x14ac:dyDescent="0.2">
      <c r="B654" s="48">
        <v>18531</v>
      </c>
      <c r="C654" s="223" t="s">
        <v>1076</v>
      </c>
      <c r="D654" s="43" t="str">
        <f>_xll.BDP(C654,$D$7)</f>
        <v>USD</v>
      </c>
      <c r="E654" s="19" t="s">
        <v>1150</v>
      </c>
      <c r="F654" s="20">
        <f>_xll.BDP(C654,$F$7)</f>
        <v>32.89</v>
      </c>
      <c r="G654" s="20">
        <f>_xll.BDP(C654,$G$7)</f>
        <v>32.89</v>
      </c>
      <c r="H654" s="36">
        <f>IF(OR(G654="#N/A N/A",F654="#N/A N/A"),0,  G654 - F654)</f>
        <v>0</v>
      </c>
      <c r="I654" s="24">
        <f>IF(OR(F654=0,F654="#N/A N/A"),0,H654 / F654*100)</f>
        <v>0</v>
      </c>
      <c r="J654" s="28">
        <v>0</v>
      </c>
      <c r="K654" s="51" t="str">
        <f>CONCATENATE(C791,D654, " Curncy")</f>
        <v>EURUSD Curncy</v>
      </c>
      <c r="L654" s="19">
        <f>IF(D654 = C791,1,_xll.BDP(K654,$L$7))</f>
        <v>1</v>
      </c>
      <c r="M654" s="21">
        <f>IF(D654 = C791,1,_xll.BDP(K654,$M$7)*L654)</f>
        <v>1.2309000000000001</v>
      </c>
      <c r="N654" s="7">
        <f>H654*J654*T654/M654</f>
        <v>0</v>
      </c>
      <c r="O654" s="53">
        <f>N654 / Y791</f>
        <v>0</v>
      </c>
      <c r="P654" s="7">
        <f>G654*J654*T654/M654</f>
        <v>0</v>
      </c>
      <c r="Q654" s="54">
        <f>P654 / Y791*100</f>
        <v>0</v>
      </c>
      <c r="R654" s="54">
        <f>IF(Q654&lt;0,Q654,0)</f>
        <v>0</v>
      </c>
      <c r="S654" s="150">
        <f>IF(Q654&gt;0,Q654,0)</f>
        <v>0</v>
      </c>
      <c r="T654" s="33">
        <f>IF(EXACT(D654,UPPER(D654)),1,0.01)/V654</f>
        <v>1</v>
      </c>
      <c r="U654" s="43">
        <v>0</v>
      </c>
      <c r="V654" s="43">
        <v>1</v>
      </c>
      <c r="W654" s="143">
        <f>IF(AND(Q654&lt;0,O654&gt;0),O654,0)</f>
        <v>0</v>
      </c>
      <c r="X654" s="143">
        <f>IF(AND(Q654&gt;0,O654&gt;0),O654,0)</f>
        <v>0</v>
      </c>
      <c r="Y654" s="194"/>
      <c r="Z654" s="180">
        <f>_xll.BDH(C654,$Z$7,$D$1,$D$1)</f>
        <v>32.65</v>
      </c>
      <c r="AA654" s="174">
        <f>IF(OR(F654="#N/A N/A",Z654="#N/A N/A"),0,  F654 - Z654)</f>
        <v>0.24000000000000199</v>
      </c>
      <c r="AB654" s="168">
        <f>IF(OR(Z654=0,Z654="#N/A N/A"),0,AA654 / Z654*100)</f>
        <v>0.73506891271057273</v>
      </c>
      <c r="AC654" s="161">
        <v>0</v>
      </c>
      <c r="AD654" s="163">
        <f>IF(D654 = C791,1,_xll.BDP(K654,$AD$7)*L654)</f>
        <v>1.2319</v>
      </c>
      <c r="AE654" s="186">
        <f>AA654*AC654*T654/AD654 / AF791</f>
        <v>0</v>
      </c>
      <c r="AF654" s="197"/>
      <c r="AG654" s="188"/>
      <c r="AH654" s="170"/>
    </row>
    <row r="655" spans="2:34" s="43" customFormat="1" x14ac:dyDescent="0.2">
      <c r="B655" s="48">
        <v>24621</v>
      </c>
      <c r="C655" s="223" t="s">
        <v>54</v>
      </c>
      <c r="D655" s="43" t="str">
        <f>_xll.BDP(C655,$D$7)</f>
        <v>USD</v>
      </c>
      <c r="E655" s="19" t="s">
        <v>350</v>
      </c>
      <c r="F655" s="20">
        <f>_xll.BDP(C655,$F$7)</f>
        <v>33.119999999999997</v>
      </c>
      <c r="G655" s="20">
        <f>_xll.BDP(C655,$G$7)</f>
        <v>33.22</v>
      </c>
      <c r="H655" s="36">
        <f>IF(OR(G655="#N/A N/A",F655="#N/A N/A"),0,  G655 - F655)</f>
        <v>0.10000000000000142</v>
      </c>
      <c r="I655" s="24">
        <f>IF(OR(F655=0,F655="#N/A N/A"),0,H655 / F655*100)</f>
        <v>0.30193236714976279</v>
      </c>
      <c r="J655" s="28">
        <v>0</v>
      </c>
      <c r="K655" s="51" t="str">
        <f>CONCATENATE(C791,D655, " Curncy")</f>
        <v>EURUSD Curncy</v>
      </c>
      <c r="L655" s="19">
        <f>IF(D655 = C791,1,_xll.BDP(K655,$L$7))</f>
        <v>1</v>
      </c>
      <c r="M655" s="21">
        <f>IF(D655 = C791,1,_xll.BDP(K655,$M$7)*L655)</f>
        <v>1.2309000000000001</v>
      </c>
      <c r="N655" s="7">
        <f>H655*J655*T655/M655</f>
        <v>0</v>
      </c>
      <c r="O655" s="53">
        <f>N655 / Y791</f>
        <v>0</v>
      </c>
      <c r="P655" s="7">
        <f>G655*J655*T655/M655</f>
        <v>0</v>
      </c>
      <c r="Q655" s="54">
        <f>P655 / Y791*100</f>
        <v>0</v>
      </c>
      <c r="R655" s="54">
        <f>IF(Q655&lt;0,Q655,0)</f>
        <v>0</v>
      </c>
      <c r="S655" s="150">
        <f>IF(Q655&gt;0,Q655,0)</f>
        <v>0</v>
      </c>
      <c r="T655" s="33">
        <f>IF(EXACT(D655,UPPER(D655)),1,0.01)/V655</f>
        <v>1</v>
      </c>
      <c r="U655" s="43">
        <v>0</v>
      </c>
      <c r="V655" s="43">
        <v>1</v>
      </c>
      <c r="W655" s="143">
        <f>IF(AND(Q655&lt;0,O655&gt;0),O655,0)</f>
        <v>0</v>
      </c>
      <c r="X655" s="143">
        <f>IF(AND(Q655&gt;0,O655&gt;0),O655,0)</f>
        <v>0</v>
      </c>
      <c r="Y655" s="194"/>
      <c r="Z655" s="180">
        <f>_xll.BDH(C655,$Z$7,$D$1,$D$1)</f>
        <v>32.369999999999997</v>
      </c>
      <c r="AA655" s="174">
        <f>IF(OR(F655="#N/A N/A",Z655="#N/A N/A"),0,  F655 - Z655)</f>
        <v>0.75</v>
      </c>
      <c r="AB655" s="168">
        <f>IF(OR(Z655=0,Z655="#N/A N/A"),0,AA655 / Z655*100)</f>
        <v>2.3169601482854496</v>
      </c>
      <c r="AC655" s="161">
        <v>0</v>
      </c>
      <c r="AD655" s="163">
        <f>IF(D655 = C791,1,_xll.BDP(K655,$AD$7)*L655)</f>
        <v>1.2319</v>
      </c>
      <c r="AE655" s="186">
        <f>AA655*AC655*T655/AD655 / AF791</f>
        <v>0</v>
      </c>
      <c r="AF655" s="197"/>
      <c r="AG655" s="188"/>
      <c r="AH655" s="170"/>
    </row>
    <row r="656" spans="2:34" s="43" customFormat="1" ht="12" customHeight="1" x14ac:dyDescent="0.2">
      <c r="B656" s="48">
        <v>8613</v>
      </c>
      <c r="C656" s="223" t="s">
        <v>1078</v>
      </c>
      <c r="D656" s="43" t="str">
        <f>_xll.BDP(C656,$D$7)</f>
        <v>USD</v>
      </c>
      <c r="E656" s="19" t="s">
        <v>1152</v>
      </c>
      <c r="F656" s="20">
        <f>_xll.BDP(C656,$F$7)</f>
        <v>27.82</v>
      </c>
      <c r="G656" s="20">
        <f>_xll.BDP(C656,$G$7)</f>
        <v>27.82</v>
      </c>
      <c r="H656" s="36">
        <f>IF(OR(G656="#N/A N/A",F656="#N/A N/A"),0,  G656 - F656)</f>
        <v>0</v>
      </c>
      <c r="I656" s="24">
        <f>IF(OR(F656=0,F656="#N/A N/A"),0,H656 / F656*100)</f>
        <v>0</v>
      </c>
      <c r="J656" s="28">
        <v>0</v>
      </c>
      <c r="K656" s="51" t="str">
        <f>CONCATENATE(C791,D656, " Curncy")</f>
        <v>EURUSD Curncy</v>
      </c>
      <c r="L656" s="19">
        <f>IF(D656 = C791,1,_xll.BDP(K656,$L$7))</f>
        <v>1</v>
      </c>
      <c r="M656" s="21">
        <f>IF(D656 = C791,1,_xll.BDP(K656,$M$7)*L656)</f>
        <v>1.2309000000000001</v>
      </c>
      <c r="N656" s="7">
        <f>H656*J656*T656/M656</f>
        <v>0</v>
      </c>
      <c r="O656" s="53">
        <f>N656 / Y791</f>
        <v>0</v>
      </c>
      <c r="P656" s="7">
        <f>G656*J656*T656/M656</f>
        <v>0</v>
      </c>
      <c r="Q656" s="54">
        <f>P656 / Y791*100</f>
        <v>0</v>
      </c>
      <c r="R656" s="54">
        <f>IF(Q656&lt;0,Q656,0)</f>
        <v>0</v>
      </c>
      <c r="S656" s="150">
        <f>IF(Q656&gt;0,Q656,0)</f>
        <v>0</v>
      </c>
      <c r="T656" s="33">
        <f>IF(EXACT(D656,UPPER(D656)),1,0.01)/V656</f>
        <v>1</v>
      </c>
      <c r="U656" s="43">
        <v>0</v>
      </c>
      <c r="V656" s="43">
        <v>1</v>
      </c>
      <c r="W656" s="143">
        <f>IF(AND(Q656&lt;0,O656&gt;0),O656,0)</f>
        <v>0</v>
      </c>
      <c r="X656" s="143">
        <f>IF(AND(Q656&gt;0,O656&gt;0),O656,0)</f>
        <v>0</v>
      </c>
      <c r="Y656" s="194"/>
      <c r="Z656" s="180">
        <f>_xll.BDH(C656,$Z$7,$D$1,$D$1)</f>
        <v>28.64</v>
      </c>
      <c r="AA656" s="174">
        <f>IF(OR(F656="#N/A N/A",Z656="#N/A N/A"),0,  F656 - Z656)</f>
        <v>-0.82000000000000028</v>
      </c>
      <c r="AB656" s="168">
        <f>IF(OR(Z656=0,Z656="#N/A N/A"),0,AA656 / Z656*100)</f>
        <v>-2.8631284916201127</v>
      </c>
      <c r="AC656" s="161">
        <v>0</v>
      </c>
      <c r="AD656" s="163">
        <f>IF(D656 = C791,1,_xll.BDP(K656,$AD$7)*L656)</f>
        <v>1.2319</v>
      </c>
      <c r="AE656" s="186">
        <f>AA656*AC656*T656/AD656 / AF791</f>
        <v>0</v>
      </c>
      <c r="AF656" s="197"/>
      <c r="AG656" s="188"/>
      <c r="AH656" s="170"/>
    </row>
    <row r="657" spans="2:34" s="43" customFormat="1" x14ac:dyDescent="0.2">
      <c r="B657" s="48">
        <v>23981</v>
      </c>
      <c r="C657" s="223" t="s">
        <v>53</v>
      </c>
      <c r="D657" s="43" t="str">
        <f>_xll.BDP(C657,$D$7)</f>
        <v>USD</v>
      </c>
      <c r="E657" s="19" t="s">
        <v>383</v>
      </c>
      <c r="F657" s="20">
        <f>_xll.BDP(C657,$F$7)</f>
        <v>81.319999999999993</v>
      </c>
      <c r="G657" s="20">
        <f>_xll.BDP(C657,$G$7)</f>
        <v>80.75</v>
      </c>
      <c r="H657" s="36">
        <f>IF(OR(G657="#N/A N/A",F657="#N/A N/A"),0,  G657 - F657)</f>
        <v>-0.56999999999999318</v>
      </c>
      <c r="I657" s="24">
        <f>IF(OR(F657=0,F657="#N/A N/A"),0,H657 / F657*100)</f>
        <v>-0.70093457943924398</v>
      </c>
      <c r="J657" s="28">
        <v>-5500</v>
      </c>
      <c r="K657" s="51" t="str">
        <f>CONCATENATE(C791,D657, " Curncy")</f>
        <v>EURUSD Curncy</v>
      </c>
      <c r="L657" s="19">
        <f>IF(D657 = C791,1,_xll.BDP(K657,$L$7))</f>
        <v>1</v>
      </c>
      <c r="M657" s="21">
        <f>IF(D657 = C791,1,_xll.BDP(K657,$M$7)*L657)</f>
        <v>1.2309000000000001</v>
      </c>
      <c r="N657" s="7">
        <f>H657*J657*T657/M657</f>
        <v>2546.9168900803984</v>
      </c>
      <c r="O657" s="53">
        <f>N657 / Y791</f>
        <v>1.5138398277344825E-5</v>
      </c>
      <c r="P657" s="7">
        <f>G657*J657*T657/M657</f>
        <v>-360813.2260947274</v>
      </c>
      <c r="Q657" s="54">
        <f>P657 / Y791*100</f>
        <v>-0.21446064226238759</v>
      </c>
      <c r="R657" s="54">
        <f>IF(Q657&lt;0,Q657,0)</f>
        <v>-0.21446064226238759</v>
      </c>
      <c r="S657" s="150">
        <f>IF(Q657&gt;0,Q657,0)</f>
        <v>0</v>
      </c>
      <c r="T657" s="33">
        <f>IF(EXACT(D657,UPPER(D657)),1,0.01)/V657</f>
        <v>1</v>
      </c>
      <c r="U657" s="43">
        <v>0</v>
      </c>
      <c r="V657" s="43">
        <v>1</v>
      </c>
      <c r="W657" s="143">
        <f>IF(AND(Q657&lt;0,O657&gt;0),O657,0)</f>
        <v>1.5138398277344825E-5</v>
      </c>
      <c r="X657" s="143">
        <f>IF(AND(Q657&gt;0,O657&gt;0),O657,0)</f>
        <v>0</v>
      </c>
      <c r="Y657" s="194"/>
      <c r="Z657" s="180">
        <f>_xll.BDH(C657,$Z$7,$D$1,$D$1)</f>
        <v>83.69</v>
      </c>
      <c r="AA657" s="174">
        <f>IF(OR(F657="#N/A N/A",Z657="#N/A N/A"),0,  F657 - Z657)</f>
        <v>-2.3700000000000045</v>
      </c>
      <c r="AB657" s="168">
        <f>IF(OR(Z657=0,Z657="#N/A N/A"),0,AA657 / Z657*100)</f>
        <v>-2.831879555502455</v>
      </c>
      <c r="AC657" s="161">
        <v>-5500</v>
      </c>
      <c r="AD657" s="163">
        <f>IF(D657 = C791,1,_xll.BDP(K657,$AD$7)*L657)</f>
        <v>1.2319</v>
      </c>
      <c r="AE657" s="186">
        <f>AA657*AC657*T657/AD657 / AF791</f>
        <v>6.2188268680245107E-5</v>
      </c>
      <c r="AF657" s="197"/>
      <c r="AG657" s="188"/>
      <c r="AH657" s="170"/>
    </row>
    <row r="658" spans="2:34" s="43" customFormat="1" ht="12" customHeight="1" x14ac:dyDescent="0.2">
      <c r="B658" s="48">
        <v>19592</v>
      </c>
      <c r="C658" s="223" t="s">
        <v>1079</v>
      </c>
      <c r="D658" s="43" t="str">
        <f>_xll.BDP(C658,$D$7)</f>
        <v>USD</v>
      </c>
      <c r="E658" s="19" t="s">
        <v>1153</v>
      </c>
      <c r="F658" s="20">
        <f>_xll.BDP(C658,$F$7)</f>
        <v>109.37</v>
      </c>
      <c r="G658" s="20">
        <f>_xll.BDP(C658,$G$7)</f>
        <v>109.37</v>
      </c>
      <c r="H658" s="36">
        <f>IF(OR(G658="#N/A N/A",F658="#N/A N/A"),0,  G658 - F658)</f>
        <v>0</v>
      </c>
      <c r="I658" s="24">
        <f>IF(OR(F658=0,F658="#N/A N/A"),0,H658 / F658*100)</f>
        <v>0</v>
      </c>
      <c r="J658" s="28">
        <v>0</v>
      </c>
      <c r="K658" s="51" t="str">
        <f>CONCATENATE(C791,D658, " Curncy")</f>
        <v>EURUSD Curncy</v>
      </c>
      <c r="L658" s="19">
        <f>IF(D658 = C791,1,_xll.BDP(K658,$L$7))</f>
        <v>1</v>
      </c>
      <c r="M658" s="21">
        <f>IF(D658 = C791,1,_xll.BDP(K658,$M$7)*L658)</f>
        <v>1.2309000000000001</v>
      </c>
      <c r="N658" s="7">
        <f>H658*J658*T658/M658</f>
        <v>0</v>
      </c>
      <c r="O658" s="53">
        <f>N658 / Y791</f>
        <v>0</v>
      </c>
      <c r="P658" s="7">
        <f>G658*J658*T658/M658</f>
        <v>0</v>
      </c>
      <c r="Q658" s="54">
        <f>P658 / Y791*100</f>
        <v>0</v>
      </c>
      <c r="R658" s="54">
        <f>IF(Q658&lt;0,Q658,0)</f>
        <v>0</v>
      </c>
      <c r="S658" s="150">
        <f>IF(Q658&gt;0,Q658,0)</f>
        <v>0</v>
      </c>
      <c r="T658" s="33">
        <f>IF(EXACT(D658,UPPER(D658)),1,0.01)/V658</f>
        <v>1</v>
      </c>
      <c r="U658" s="43">
        <v>0</v>
      </c>
      <c r="V658" s="43">
        <v>1</v>
      </c>
      <c r="W658" s="143">
        <f>IF(AND(Q658&lt;0,O658&gt;0),O658,0)</f>
        <v>0</v>
      </c>
      <c r="X658" s="143">
        <f>IF(AND(Q658&gt;0,O658&gt;0),O658,0)</f>
        <v>0</v>
      </c>
      <c r="Y658" s="194"/>
      <c r="Z658" s="180">
        <f>_xll.BDH(C658,$Z$7,$D$1,$D$1)</f>
        <v>109.74</v>
      </c>
      <c r="AA658" s="174">
        <f>IF(OR(F658="#N/A N/A",Z658="#N/A N/A"),0,  F658 - Z658)</f>
        <v>-0.36999999999999034</v>
      </c>
      <c r="AB658" s="168">
        <f>IF(OR(Z658=0,Z658="#N/A N/A"),0,AA658 / Z658*100)</f>
        <v>-0.33716056132676359</v>
      </c>
      <c r="AC658" s="161">
        <v>0</v>
      </c>
      <c r="AD658" s="163">
        <f>IF(D658 = C791,1,_xll.BDP(K658,$AD$7)*L658)</f>
        <v>1.2319</v>
      </c>
      <c r="AE658" s="186">
        <f>AA658*AC658*T658/AD658 / AF791</f>
        <v>0</v>
      </c>
      <c r="AF658" s="197"/>
      <c r="AG658" s="188"/>
      <c r="AH658" s="170"/>
    </row>
    <row r="659" spans="2:34" s="43" customFormat="1" ht="12" customHeight="1" x14ac:dyDescent="0.2">
      <c r="B659" s="48">
        <v>3205</v>
      </c>
      <c r="C659" s="223" t="s">
        <v>1080</v>
      </c>
      <c r="D659" s="43" t="str">
        <f>_xll.BDP(C659,$D$7)</f>
        <v>USD</v>
      </c>
      <c r="E659" s="19" t="s">
        <v>1154</v>
      </c>
      <c r="F659" s="20">
        <f>_xll.BDP(C659,$F$7)</f>
        <v>41.45</v>
      </c>
      <c r="G659" s="20">
        <f>_xll.BDP(C659,$G$7)</f>
        <v>41.45</v>
      </c>
      <c r="H659" s="36">
        <f>IF(OR(G659="#N/A N/A",F659="#N/A N/A"),0,  G659 - F659)</f>
        <v>0</v>
      </c>
      <c r="I659" s="24">
        <f>IF(OR(F659=0,F659="#N/A N/A"),0,H659 / F659*100)</f>
        <v>0</v>
      </c>
      <c r="J659" s="28">
        <v>0</v>
      </c>
      <c r="K659" s="51" t="str">
        <f>CONCATENATE(C791,D659, " Curncy")</f>
        <v>EURUSD Curncy</v>
      </c>
      <c r="L659" s="19">
        <f>IF(D659 = C791,1,_xll.BDP(K659,$L$7))</f>
        <v>1</v>
      </c>
      <c r="M659" s="21">
        <f>IF(D659 = C791,1,_xll.BDP(K659,$M$7)*L659)</f>
        <v>1.2309000000000001</v>
      </c>
      <c r="N659" s="7">
        <f>H659*J659*T659/M659</f>
        <v>0</v>
      </c>
      <c r="O659" s="53">
        <f>N659 / Y791</f>
        <v>0</v>
      </c>
      <c r="P659" s="7">
        <f>G659*J659*T659/M659</f>
        <v>0</v>
      </c>
      <c r="Q659" s="54">
        <f>P659 / Y791*100</f>
        <v>0</v>
      </c>
      <c r="R659" s="54">
        <f>IF(Q659&lt;0,Q659,0)</f>
        <v>0</v>
      </c>
      <c r="S659" s="150">
        <f>IF(Q659&gt;0,Q659,0)</f>
        <v>0</v>
      </c>
      <c r="T659" s="33">
        <f>IF(EXACT(D659,UPPER(D659)),1,0.01)/V659</f>
        <v>1</v>
      </c>
      <c r="U659" s="43">
        <v>0</v>
      </c>
      <c r="V659" s="43">
        <v>1</v>
      </c>
      <c r="W659" s="143">
        <f>IF(AND(Q659&lt;0,O659&gt;0),O659,0)</f>
        <v>0</v>
      </c>
      <c r="X659" s="143">
        <f>IF(AND(Q659&gt;0,O659&gt;0),O659,0)</f>
        <v>0</v>
      </c>
      <c r="Y659" s="194"/>
      <c r="Z659" s="180">
        <f>_xll.BDH(C659,$Z$7,$D$1,$D$1)</f>
        <v>41.14</v>
      </c>
      <c r="AA659" s="174">
        <f>IF(OR(F659="#N/A N/A",Z659="#N/A N/A"),0,  F659 - Z659)</f>
        <v>0.31000000000000227</v>
      </c>
      <c r="AB659" s="168">
        <f>IF(OR(Z659=0,Z659="#N/A N/A"),0,AA659 / Z659*100)</f>
        <v>0.75352455031599963</v>
      </c>
      <c r="AC659" s="161">
        <v>0</v>
      </c>
      <c r="AD659" s="163">
        <f>IF(D659 = C791,1,_xll.BDP(K659,$AD$7)*L659)</f>
        <v>1.2319</v>
      </c>
      <c r="AE659" s="186">
        <f>AA659*AC659*T659/AD659 / AF791</f>
        <v>0</v>
      </c>
      <c r="AF659" s="197"/>
      <c r="AG659" s="188"/>
      <c r="AH659" s="170"/>
    </row>
    <row r="660" spans="2:34" s="43" customFormat="1" ht="12" customHeight="1" x14ac:dyDescent="0.2">
      <c r="B660" s="48">
        <v>2230</v>
      </c>
      <c r="C660" s="223" t="s">
        <v>1081</v>
      </c>
      <c r="D660" s="43" t="str">
        <f>_xll.BDP(C660,$D$7)</f>
        <v>USD</v>
      </c>
      <c r="E660" s="19" t="s">
        <v>1155</v>
      </c>
      <c r="F660" s="20">
        <f>_xll.BDP(C660,$F$7)</f>
        <v>55.22</v>
      </c>
      <c r="G660" s="20">
        <f>_xll.BDP(C660,$G$7)</f>
        <v>55.22</v>
      </c>
      <c r="H660" s="36">
        <f>IF(OR(G660="#N/A N/A",F660="#N/A N/A"),0,  G660 - F660)</f>
        <v>0</v>
      </c>
      <c r="I660" s="24">
        <f>IF(OR(F660=0,F660="#N/A N/A"),0,H660 / F660*100)</f>
        <v>0</v>
      </c>
      <c r="J660" s="28">
        <v>0</v>
      </c>
      <c r="K660" s="51" t="str">
        <f>CONCATENATE(C791,D660, " Curncy")</f>
        <v>EURUSD Curncy</v>
      </c>
      <c r="L660" s="19">
        <f>IF(D660 = C791,1,_xll.BDP(K660,$L$7))</f>
        <v>1</v>
      </c>
      <c r="M660" s="21">
        <f>IF(D660 = C791,1,_xll.BDP(K660,$M$7)*L660)</f>
        <v>1.2309000000000001</v>
      </c>
      <c r="N660" s="7">
        <f>H660*J660*T660/M660</f>
        <v>0</v>
      </c>
      <c r="O660" s="53">
        <f>N660 / Y791</f>
        <v>0</v>
      </c>
      <c r="P660" s="7">
        <f>G660*J660*T660/M660</f>
        <v>0</v>
      </c>
      <c r="Q660" s="54">
        <f>P660 / Y791*100</f>
        <v>0</v>
      </c>
      <c r="R660" s="54">
        <f>IF(Q660&lt;0,Q660,0)</f>
        <v>0</v>
      </c>
      <c r="S660" s="150">
        <f>IF(Q660&gt;0,Q660,0)</f>
        <v>0</v>
      </c>
      <c r="T660" s="33">
        <f>IF(EXACT(D660,UPPER(D660)),1,0.01)/V660</f>
        <v>1</v>
      </c>
      <c r="U660" s="43">
        <v>0</v>
      </c>
      <c r="V660" s="43">
        <v>1</v>
      </c>
      <c r="W660" s="143">
        <f>IF(AND(Q660&lt;0,O660&gt;0),O660,0)</f>
        <v>0</v>
      </c>
      <c r="X660" s="143">
        <f>IF(AND(Q660&gt;0,O660&gt;0),O660,0)</f>
        <v>0</v>
      </c>
      <c r="Y660" s="194"/>
      <c r="Z660" s="180">
        <f>_xll.BDH(C660,$Z$7,$D$1,$D$1)</f>
        <v>53.74</v>
      </c>
      <c r="AA660" s="174">
        <f>IF(OR(F660="#N/A N/A",Z660="#N/A N/A"),0,  F660 - Z660)</f>
        <v>1.4799999999999969</v>
      </c>
      <c r="AB660" s="168">
        <f>IF(OR(Z660=0,Z660="#N/A N/A"),0,AA660 / Z660*100)</f>
        <v>2.7540007443245198</v>
      </c>
      <c r="AC660" s="161">
        <v>0</v>
      </c>
      <c r="AD660" s="163">
        <f>IF(D660 = C791,1,_xll.BDP(K660,$AD$7)*L660)</f>
        <v>1.2319</v>
      </c>
      <c r="AE660" s="186">
        <f>AA660*AC660*T660/AD660 / AF791</f>
        <v>0</v>
      </c>
      <c r="AF660" s="197"/>
      <c r="AG660" s="188"/>
      <c r="AH660" s="170"/>
    </row>
    <row r="661" spans="2:34" s="43" customFormat="1" ht="12" customHeight="1" x14ac:dyDescent="0.2">
      <c r="B661" s="48">
        <v>26271</v>
      </c>
      <c r="C661" s="223" t="s">
        <v>1082</v>
      </c>
      <c r="D661" s="43" t="str">
        <f>_xll.BDP(C661,$D$7)</f>
        <v>USD</v>
      </c>
      <c r="E661" s="19" t="s">
        <v>1156</v>
      </c>
      <c r="F661" s="20">
        <f>_xll.BDP(C661,$F$7)</f>
        <v>67.180000000000007</v>
      </c>
      <c r="G661" s="20">
        <f>_xll.BDP(C661,$G$7)</f>
        <v>67.180000000000007</v>
      </c>
      <c r="H661" s="36">
        <f>IF(OR(G661="#N/A N/A",F661="#N/A N/A"),0,  G661 - F661)</f>
        <v>0</v>
      </c>
      <c r="I661" s="24">
        <f>IF(OR(F661=0,F661="#N/A N/A"),0,H661 / F661*100)</f>
        <v>0</v>
      </c>
      <c r="J661" s="28">
        <v>0</v>
      </c>
      <c r="K661" s="51" t="str">
        <f>CONCATENATE(C791,D661, " Curncy")</f>
        <v>EURUSD Curncy</v>
      </c>
      <c r="L661" s="19">
        <f>IF(D661 = C791,1,_xll.BDP(K661,$L$7))</f>
        <v>1</v>
      </c>
      <c r="M661" s="21">
        <f>IF(D661 = C791,1,_xll.BDP(K661,$M$7)*L661)</f>
        <v>1.2309000000000001</v>
      </c>
      <c r="N661" s="7">
        <f>H661*J661*T661/M661</f>
        <v>0</v>
      </c>
      <c r="O661" s="53">
        <f>N661 / Y791</f>
        <v>0</v>
      </c>
      <c r="P661" s="7">
        <f>G661*J661*T661/M661</f>
        <v>0</v>
      </c>
      <c r="Q661" s="54">
        <f>P661 / Y791*100</f>
        <v>0</v>
      </c>
      <c r="R661" s="54">
        <f>IF(Q661&lt;0,Q661,0)</f>
        <v>0</v>
      </c>
      <c r="S661" s="150">
        <f>IF(Q661&gt;0,Q661,0)</f>
        <v>0</v>
      </c>
      <c r="T661" s="33">
        <f>IF(EXACT(D661,UPPER(D661)),1,0.01)/V661</f>
        <v>1</v>
      </c>
      <c r="U661" s="43">
        <v>0</v>
      </c>
      <c r="V661" s="43">
        <v>1</v>
      </c>
      <c r="W661" s="143">
        <f>IF(AND(Q661&lt;0,O661&gt;0),O661,0)</f>
        <v>0</v>
      </c>
      <c r="X661" s="143">
        <f>IF(AND(Q661&gt;0,O661&gt;0),O661,0)</f>
        <v>0</v>
      </c>
      <c r="Y661" s="194"/>
      <c r="Z661" s="180">
        <f>_xll.BDH(C661,$Z$7,$D$1,$D$1)</f>
        <v>67.41</v>
      </c>
      <c r="AA661" s="174">
        <f>IF(OR(F661="#N/A N/A",Z661="#N/A N/A"),0,  F661 - Z661)</f>
        <v>-0.22999999999998977</v>
      </c>
      <c r="AB661" s="168">
        <f>IF(OR(Z661=0,Z661="#N/A N/A"),0,AA661 / Z661*100)</f>
        <v>-0.34119566829845688</v>
      </c>
      <c r="AC661" s="161">
        <v>0</v>
      </c>
      <c r="AD661" s="163">
        <f>IF(D661 = C791,1,_xll.BDP(K661,$AD$7)*L661)</f>
        <v>1.2319</v>
      </c>
      <c r="AE661" s="186">
        <f>AA661*AC661*T661/AD661 / AF791</f>
        <v>0</v>
      </c>
      <c r="AF661" s="197"/>
      <c r="AG661" s="188"/>
      <c r="AH661" s="170"/>
    </row>
    <row r="662" spans="2:34" s="43" customFormat="1" x14ac:dyDescent="0.2">
      <c r="B662" s="48">
        <v>3300</v>
      </c>
      <c r="C662" s="223" t="s">
        <v>52</v>
      </c>
      <c r="D662" s="43" t="str">
        <f>_xll.BDP(C662,$D$7)</f>
        <v>USD</v>
      </c>
      <c r="E662" s="19" t="s">
        <v>348</v>
      </c>
      <c r="F662" s="20">
        <f>_xll.BDP(C662,$F$7)</f>
        <v>122.95</v>
      </c>
      <c r="G662" s="20">
        <f>_xll.BDP(C662,$G$7)</f>
        <v>123.02</v>
      </c>
      <c r="H662" s="36">
        <f>IF(OR(G662="#N/A N/A",F662="#N/A N/A"),0,  G662 - F662)</f>
        <v>6.9999999999993179E-2</v>
      </c>
      <c r="I662" s="24">
        <f>IF(OR(F662=0,F662="#N/A N/A"),0,H662 / F662*100)</f>
        <v>5.6933712891413725E-2</v>
      </c>
      <c r="J662" s="28">
        <v>27700</v>
      </c>
      <c r="K662" s="51" t="str">
        <f>CONCATENATE(C791,D662, " Curncy")</f>
        <v>EURUSD Curncy</v>
      </c>
      <c r="L662" s="19">
        <f>IF(D662 = C791,1,_xll.BDP(K662,$L$7))</f>
        <v>1</v>
      </c>
      <c r="M662" s="21">
        <f>IF(D662 = C791,1,_xll.BDP(K662,$M$7)*L662)</f>
        <v>1.2309000000000001</v>
      </c>
      <c r="N662" s="7">
        <f>H662*J662*T662/M662</f>
        <v>1575.2701275487943</v>
      </c>
      <c r="O662" s="53">
        <f>N662 / Y791</f>
        <v>9.3631114066249141E-6</v>
      </c>
      <c r="P662" s="7">
        <f>G662*J662*T662/M662</f>
        <v>2768424.7298724507</v>
      </c>
      <c r="Q662" s="54">
        <f>P662 / Y791*100</f>
        <v>1.6454999503472987</v>
      </c>
      <c r="R662" s="54">
        <f>IF(Q662&lt;0,Q662,0)</f>
        <v>0</v>
      </c>
      <c r="S662" s="150">
        <f>IF(Q662&gt;0,Q662,0)</f>
        <v>1.6454999503472987</v>
      </c>
      <c r="T662" s="33">
        <f>IF(EXACT(D662,UPPER(D662)),1,0.01)/V662</f>
        <v>1</v>
      </c>
      <c r="U662" s="43">
        <v>0</v>
      </c>
      <c r="V662" s="43">
        <v>1</v>
      </c>
      <c r="W662" s="143">
        <f>IF(AND(Q662&lt;0,O662&gt;0),O662,0)</f>
        <v>0</v>
      </c>
      <c r="X662" s="143">
        <f>IF(AND(Q662&gt;0,O662&gt;0),O662,0)</f>
        <v>9.3631114066249141E-6</v>
      </c>
      <c r="Y662" s="194"/>
      <c r="Z662" s="180">
        <f>_xll.BDH(C662,$Z$7,$D$1,$D$1)</f>
        <v>123.37</v>
      </c>
      <c r="AA662" s="174">
        <f>IF(OR(F662="#N/A N/A",Z662="#N/A N/A"),0,  F662 - Z662)</f>
        <v>-0.42000000000000171</v>
      </c>
      <c r="AB662" s="168">
        <f>IF(OR(Z662=0,Z662="#N/A N/A"),0,AA662 / Z662*100)</f>
        <v>-0.34043932884818162</v>
      </c>
      <c r="AC662" s="161">
        <v>27700</v>
      </c>
      <c r="AD662" s="163">
        <f>IF(D662 = C791,1,_xll.BDP(K662,$AD$7)*L662)</f>
        <v>1.2319</v>
      </c>
      <c r="AE662" s="186">
        <f>AA662*AC662*T662/AD662 / AF791</f>
        <v>-5.5504282150055479E-5</v>
      </c>
      <c r="AF662" s="197"/>
      <c r="AG662" s="188"/>
      <c r="AH662" s="170"/>
    </row>
    <row r="663" spans="2:34" s="43" customFormat="1" ht="12" customHeight="1" x14ac:dyDescent="0.2">
      <c r="B663" s="48">
        <v>2200</v>
      </c>
      <c r="C663" s="223" t="s">
        <v>1083</v>
      </c>
      <c r="D663" s="43" t="str">
        <f>_xll.BDP(C663,$D$7)</f>
        <v>USD</v>
      </c>
      <c r="E663" s="19" t="s">
        <v>1157</v>
      </c>
      <c r="F663" s="20">
        <f>_xll.BDP(C663,$F$7)</f>
        <v>56.96</v>
      </c>
      <c r="G663" s="20">
        <f>_xll.BDP(C663,$G$7)</f>
        <v>56.96</v>
      </c>
      <c r="H663" s="36">
        <f>IF(OR(G663="#N/A N/A",F663="#N/A N/A"),0,  G663 - F663)</f>
        <v>0</v>
      </c>
      <c r="I663" s="24">
        <f>IF(OR(F663=0,F663="#N/A N/A"),0,H663 / F663*100)</f>
        <v>0</v>
      </c>
      <c r="J663" s="28">
        <v>0</v>
      </c>
      <c r="K663" s="51" t="str">
        <f>CONCATENATE(C791,D663, " Curncy")</f>
        <v>EURUSD Curncy</v>
      </c>
      <c r="L663" s="19">
        <f>IF(D663 = C791,1,_xll.BDP(K663,$L$7))</f>
        <v>1</v>
      </c>
      <c r="M663" s="21">
        <f>IF(D663 = C791,1,_xll.BDP(K663,$M$7)*L663)</f>
        <v>1.2309000000000001</v>
      </c>
      <c r="N663" s="7">
        <f>H663*J663*T663/M663</f>
        <v>0</v>
      </c>
      <c r="O663" s="53">
        <f>N663 / Y791</f>
        <v>0</v>
      </c>
      <c r="P663" s="7">
        <f>G663*J663*T663/M663</f>
        <v>0</v>
      </c>
      <c r="Q663" s="54">
        <f>P663 / Y791*100</f>
        <v>0</v>
      </c>
      <c r="R663" s="54">
        <f>IF(Q663&lt;0,Q663,0)</f>
        <v>0</v>
      </c>
      <c r="S663" s="150">
        <f>IF(Q663&gt;0,Q663,0)</f>
        <v>0</v>
      </c>
      <c r="T663" s="33">
        <f>IF(EXACT(D663,UPPER(D663)),1,0.01)/V663</f>
        <v>1</v>
      </c>
      <c r="U663" s="43">
        <v>0</v>
      </c>
      <c r="V663" s="43">
        <v>1</v>
      </c>
      <c r="W663" s="143">
        <f>IF(AND(Q663&lt;0,O663&gt;0),O663,0)</f>
        <v>0</v>
      </c>
      <c r="X663" s="143">
        <f>IF(AND(Q663&gt;0,O663&gt;0),O663,0)</f>
        <v>0</v>
      </c>
      <c r="Y663" s="194"/>
      <c r="Z663" s="180">
        <f>_xll.BDH(C663,$Z$7,$D$1,$D$1)</f>
        <v>56.56</v>
      </c>
      <c r="AA663" s="174">
        <f>IF(OR(F663="#N/A N/A",Z663="#N/A N/A"),0,  F663 - Z663)</f>
        <v>0.39999999999999858</v>
      </c>
      <c r="AB663" s="168">
        <f>IF(OR(Z663=0,Z663="#N/A N/A"),0,AA663 / Z663*100)</f>
        <v>0.70721357850070465</v>
      </c>
      <c r="AC663" s="161">
        <v>0</v>
      </c>
      <c r="AD663" s="163">
        <f>IF(D663 = C791,1,_xll.BDP(K663,$AD$7)*L663)</f>
        <v>1.2319</v>
      </c>
      <c r="AE663" s="186">
        <f>AA663*AC663*T663/AD663 / AF791</f>
        <v>0</v>
      </c>
      <c r="AF663" s="197"/>
      <c r="AG663" s="188"/>
      <c r="AH663" s="170"/>
    </row>
    <row r="664" spans="2:34" s="43" customFormat="1" x14ac:dyDescent="0.2">
      <c r="B664" s="48">
        <v>18529</v>
      </c>
      <c r="C664" s="223" t="s">
        <v>51</v>
      </c>
      <c r="D664" s="43" t="str">
        <f>_xll.BDP(C664,$D$7)</f>
        <v>USD</v>
      </c>
      <c r="E664" s="19" t="s">
        <v>347</v>
      </c>
      <c r="F664" s="20">
        <f>_xll.BDP(C664,$F$7)</f>
        <v>37.04</v>
      </c>
      <c r="G664" s="20">
        <f>_xll.BDP(C664,$G$7)</f>
        <v>38.17</v>
      </c>
      <c r="H664" s="36">
        <f>IF(OR(G664="#N/A N/A",F664="#N/A N/A"),0,  G664 - F664)</f>
        <v>1.1300000000000026</v>
      </c>
      <c r="I664" s="24">
        <f>IF(OR(F664=0,F664="#N/A N/A"),0,H664 / F664*100)</f>
        <v>3.0507559395248447</v>
      </c>
      <c r="J664" s="28">
        <v>-271000</v>
      </c>
      <c r="K664" s="51" t="str">
        <f>CONCATENATE(C791,D664, " Curncy")</f>
        <v>EURUSD Curncy</v>
      </c>
      <c r="L664" s="19">
        <f>IF(D664 = C791,1,_xll.BDP(K664,$L$7))</f>
        <v>1</v>
      </c>
      <c r="M664" s="21">
        <f>IF(D664 = C791,1,_xll.BDP(K664,$M$7)*L664)</f>
        <v>1.2309000000000001</v>
      </c>
      <c r="N664" s="7">
        <f>H664*J664*T664/M664</f>
        <v>-248785.4415468362</v>
      </c>
      <c r="O664" s="53">
        <f>N664 / Y791</f>
        <v>-1.4787341960036274E-3</v>
      </c>
      <c r="P664" s="7">
        <f>G664*J664*T664/M664</f>
        <v>-8403663.9857015181</v>
      </c>
      <c r="Q664" s="54">
        <f>P664 / Y791*100</f>
        <v>-4.9949809080936571</v>
      </c>
      <c r="R664" s="54">
        <f>IF(Q664&lt;0,Q664,0)</f>
        <v>-4.9949809080936571</v>
      </c>
      <c r="S664" s="150">
        <f>IF(Q664&gt;0,Q664,0)</f>
        <v>0</v>
      </c>
      <c r="T664" s="33">
        <f>IF(EXACT(D664,UPPER(D664)),1,0.01)/V664</f>
        <v>1</v>
      </c>
      <c r="U664" s="43">
        <v>0</v>
      </c>
      <c r="V664" s="43">
        <v>1</v>
      </c>
      <c r="W664" s="143">
        <f>IF(AND(Q664&lt;0,O664&gt;0),O664,0)</f>
        <v>0</v>
      </c>
      <c r="X664" s="143">
        <f>IF(AND(Q664&gt;0,O664&gt;0),O664,0)</f>
        <v>0</v>
      </c>
      <c r="Y664" s="194"/>
      <c r="Z664" s="180">
        <f>_xll.BDH(C664,$Z$7,$D$1,$D$1)</f>
        <v>37.03</v>
      </c>
      <c r="AA664" s="174">
        <f>IF(OR(F664="#N/A N/A",Z664="#N/A N/A"),0,  F664 - Z664)</f>
        <v>9.9999999999980105E-3</v>
      </c>
      <c r="AB664" s="168">
        <f>IF(OR(Z664=0,Z664="#N/A N/A"),0,AA664 / Z664*100)</f>
        <v>2.7005130974879853E-2</v>
      </c>
      <c r="AC664" s="161">
        <v>-271000</v>
      </c>
      <c r="AD664" s="163">
        <f>IF(D664 = C791,1,_xll.BDP(K664,$AD$7)*L664)</f>
        <v>1.2319</v>
      </c>
      <c r="AE664" s="186">
        <f>AA664*AC664*T664/AD664 / AF791</f>
        <v>-1.2929053174026113E-5</v>
      </c>
      <c r="AF664" s="197"/>
      <c r="AG664" s="188"/>
      <c r="AH664" s="170"/>
    </row>
    <row r="665" spans="2:34" s="43" customFormat="1" x14ac:dyDescent="0.2">
      <c r="B665" s="48">
        <v>19538</v>
      </c>
      <c r="C665" s="223" t="s">
        <v>50</v>
      </c>
      <c r="D665" s="43" t="str">
        <f>_xll.BDP(C665,$D$7)</f>
        <v>USD</v>
      </c>
      <c r="E665" s="19" t="s">
        <v>382</v>
      </c>
      <c r="F665" s="20">
        <f>_xll.BDP(C665,$F$7)</f>
        <v>321.16000000000003</v>
      </c>
      <c r="G665" s="20">
        <f>_xll.BDP(C665,$G$7)</f>
        <v>317</v>
      </c>
      <c r="H665" s="36">
        <f>IF(OR(G665="#N/A N/A",F665="#N/A N/A"),0,  G665 - F665)</f>
        <v>-4.160000000000025</v>
      </c>
      <c r="I665" s="24">
        <f>IF(OR(F665=0,F665="#N/A N/A"),0,H665 / F665*100)</f>
        <v>-1.2953045211109804</v>
      </c>
      <c r="J665" s="28">
        <v>-25400</v>
      </c>
      <c r="K665" s="51" t="str">
        <f>CONCATENATE(C791,D665, " Curncy")</f>
        <v>EURUSD Curncy</v>
      </c>
      <c r="L665" s="19">
        <f>IF(D665 = C791,1,_xll.BDP(K665,$L$7))</f>
        <v>1</v>
      </c>
      <c r="M665" s="21">
        <f>IF(D665 = C791,1,_xll.BDP(K665,$M$7)*L665)</f>
        <v>1.2309000000000001</v>
      </c>
      <c r="N665" s="7">
        <f>H665*J665*T665/M665</f>
        <v>85842.879194086141</v>
      </c>
      <c r="O665" s="53">
        <f>N665 / Y791</f>
        <v>5.1023404005658449E-4</v>
      </c>
      <c r="P665" s="7">
        <f>G665*J665*T665/M665</f>
        <v>-6541392.4770493126</v>
      </c>
      <c r="Q665" s="54">
        <f>P665 / Y791*100</f>
        <v>-3.8880815071619299</v>
      </c>
      <c r="R665" s="54">
        <f>IF(Q665&lt;0,Q665,0)</f>
        <v>-3.8880815071619299</v>
      </c>
      <c r="S665" s="150">
        <f>IF(Q665&gt;0,Q665,0)</f>
        <v>0</v>
      </c>
      <c r="T665" s="33">
        <f>IF(EXACT(D665,UPPER(D665)),1,0.01)/V665</f>
        <v>1</v>
      </c>
      <c r="U665" s="43">
        <v>0</v>
      </c>
      <c r="V665" s="43">
        <v>1</v>
      </c>
      <c r="W665" s="143">
        <f>IF(AND(Q665&lt;0,O665&gt;0),O665,0)</f>
        <v>5.1023404005658449E-4</v>
      </c>
      <c r="X665" s="143">
        <f>IF(AND(Q665&gt;0,O665&gt;0),O665,0)</f>
        <v>0</v>
      </c>
      <c r="Y665" s="194"/>
      <c r="Z665" s="180">
        <f>_xll.BDH(C665,$Z$7,$D$1,$D$1)</f>
        <v>325.22000000000003</v>
      </c>
      <c r="AA665" s="174">
        <f>IF(OR(F665="#N/A N/A",Z665="#N/A N/A"),0,  F665 - Z665)</f>
        <v>-4.0600000000000023</v>
      </c>
      <c r="AB665" s="168">
        <f>IF(OR(Z665=0,Z665="#N/A N/A"),0,AA665 / Z665*100)</f>
        <v>-1.2483857081360314</v>
      </c>
      <c r="AC665" s="161">
        <v>-25400</v>
      </c>
      <c r="AD665" s="163">
        <f>IF(D665 = C791,1,_xll.BDP(K665,$AD$7)*L665)</f>
        <v>1.2319</v>
      </c>
      <c r="AE665" s="186">
        <f>AA665*AC665*T665/AD665 / AF791</f>
        <v>4.9199102565259593E-4</v>
      </c>
      <c r="AF665" s="197"/>
      <c r="AG665" s="188"/>
      <c r="AH665" s="170"/>
    </row>
    <row r="666" spans="2:34" s="43" customFormat="1" ht="12" customHeight="1" x14ac:dyDescent="0.2">
      <c r="B666" s="48">
        <v>18214</v>
      </c>
      <c r="C666" s="223" t="s">
        <v>1084</v>
      </c>
      <c r="D666" s="43" t="str">
        <f>_xll.BDP(C666,$D$7)</f>
        <v>USD</v>
      </c>
      <c r="E666" s="19" t="s">
        <v>1158</v>
      </c>
      <c r="F666" s="20">
        <f>_xll.BDP(C666,$F$7)</f>
        <v>27.67</v>
      </c>
      <c r="G666" s="20">
        <f>_xll.BDP(C666,$G$7)</f>
        <v>27.67</v>
      </c>
      <c r="H666" s="36">
        <f>IF(OR(G666="#N/A N/A",F666="#N/A N/A"),0,  G666 - F666)</f>
        <v>0</v>
      </c>
      <c r="I666" s="24">
        <f>IF(OR(F666=0,F666="#N/A N/A"),0,H666 / F666*100)</f>
        <v>0</v>
      </c>
      <c r="J666" s="28">
        <v>0</v>
      </c>
      <c r="K666" s="51" t="str">
        <f>CONCATENATE(C791,D666, " Curncy")</f>
        <v>EURUSD Curncy</v>
      </c>
      <c r="L666" s="19">
        <f>IF(D666 = C791,1,_xll.BDP(K666,$L$7))</f>
        <v>1</v>
      </c>
      <c r="M666" s="21">
        <f>IF(D666 = C791,1,_xll.BDP(K666,$M$7)*L666)</f>
        <v>1.2309000000000001</v>
      </c>
      <c r="N666" s="7">
        <f>H666*J666*T666/M666</f>
        <v>0</v>
      </c>
      <c r="O666" s="53">
        <f>N666 / Y791</f>
        <v>0</v>
      </c>
      <c r="P666" s="7">
        <f>G666*J666*T666/M666</f>
        <v>0</v>
      </c>
      <c r="Q666" s="54">
        <f>P666 / Y791*100</f>
        <v>0</v>
      </c>
      <c r="R666" s="54">
        <f>IF(Q666&lt;0,Q666,0)</f>
        <v>0</v>
      </c>
      <c r="S666" s="150">
        <f>IF(Q666&gt;0,Q666,0)</f>
        <v>0</v>
      </c>
      <c r="T666" s="33">
        <f>IF(EXACT(D666,UPPER(D666)),1,0.01)/V666</f>
        <v>1</v>
      </c>
      <c r="U666" s="43">
        <v>0</v>
      </c>
      <c r="V666" s="43">
        <v>1</v>
      </c>
      <c r="W666" s="143">
        <f>IF(AND(Q666&lt;0,O666&gt;0),O666,0)</f>
        <v>0</v>
      </c>
      <c r="X666" s="143">
        <f>IF(AND(Q666&gt;0,O666&gt;0),O666,0)</f>
        <v>0</v>
      </c>
      <c r="Y666" s="194"/>
      <c r="Z666" s="180">
        <f>_xll.BDH(C666,$Z$7,$D$1,$D$1)</f>
        <v>27.89</v>
      </c>
      <c r="AA666" s="174">
        <f>IF(OR(F666="#N/A N/A",Z666="#N/A N/A"),0,  F666 - Z666)</f>
        <v>-0.21999999999999886</v>
      </c>
      <c r="AB666" s="168">
        <f>IF(OR(Z666=0,Z666="#N/A N/A"),0,AA666 / Z666*100)</f>
        <v>-0.78881319469343447</v>
      </c>
      <c r="AC666" s="161">
        <v>0</v>
      </c>
      <c r="AD666" s="163">
        <f>IF(D666 = C791,1,_xll.BDP(K666,$AD$7)*L666)</f>
        <v>1.2319</v>
      </c>
      <c r="AE666" s="186">
        <f>AA666*AC666*T666/AD666 / AF791</f>
        <v>0</v>
      </c>
      <c r="AF666" s="197"/>
      <c r="AG666" s="188"/>
      <c r="AH666" s="170"/>
    </row>
    <row r="667" spans="2:34" s="43" customFormat="1" x14ac:dyDescent="0.2">
      <c r="B667" s="48">
        <v>25283</v>
      </c>
      <c r="C667" s="223" t="s">
        <v>49</v>
      </c>
      <c r="D667" s="43" t="str">
        <f>_xll.BDP(C667,$D$7)</f>
        <v>USD</v>
      </c>
      <c r="E667" s="19" t="s">
        <v>345</v>
      </c>
      <c r="F667" s="20">
        <f>_xll.BDP(C667,$F$7)</f>
        <v>32.700000000000003</v>
      </c>
      <c r="G667" s="20">
        <f>_xll.BDP(C667,$G$7)</f>
        <v>32.79</v>
      </c>
      <c r="H667" s="36">
        <f>IF(OR(G667="#N/A N/A",F667="#N/A N/A"),0,  G667 - F667)</f>
        <v>8.9999999999996305E-2</v>
      </c>
      <c r="I667" s="24">
        <f>IF(OR(F667=0,F667="#N/A N/A"),0,H667 / F667*100)</f>
        <v>0.27522935779815383</v>
      </c>
      <c r="J667" s="28">
        <v>-110600</v>
      </c>
      <c r="K667" s="51" t="str">
        <f>CONCATENATE(C791,D667, " Curncy")</f>
        <v>EURUSD Curncy</v>
      </c>
      <c r="L667" s="19">
        <f>IF(D667 = C791,1,_xll.BDP(K667,$L$7))</f>
        <v>1</v>
      </c>
      <c r="M667" s="21">
        <f>IF(D667 = C791,1,_xll.BDP(K667,$M$7)*L667)</f>
        <v>1.2309000000000001</v>
      </c>
      <c r="N667" s="7">
        <f>H667*J667*T667/M667</f>
        <v>-8086.7657811354211</v>
      </c>
      <c r="O667" s="53">
        <f>N667 / Y791</f>
        <v>-4.8066225343759484E-5</v>
      </c>
      <c r="P667" s="7">
        <f>G667*J667*T667/M667</f>
        <v>-2946278.3329271264</v>
      </c>
      <c r="Q667" s="54">
        <f>P667 / Y791*100</f>
        <v>-1.751212810024376</v>
      </c>
      <c r="R667" s="54">
        <f>IF(Q667&lt;0,Q667,0)</f>
        <v>-1.751212810024376</v>
      </c>
      <c r="S667" s="150">
        <f>IF(Q667&gt;0,Q667,0)</f>
        <v>0</v>
      </c>
      <c r="T667" s="33">
        <f>IF(EXACT(D667,UPPER(D667)),1,0.01)/V667</f>
        <v>1</v>
      </c>
      <c r="U667" s="43">
        <v>0</v>
      </c>
      <c r="V667" s="43">
        <v>1</v>
      </c>
      <c r="W667" s="143">
        <f>IF(AND(Q667&lt;0,O667&gt;0),O667,0)</f>
        <v>0</v>
      </c>
      <c r="X667" s="143">
        <f>IF(AND(Q667&gt;0,O667&gt;0),O667,0)</f>
        <v>0</v>
      </c>
      <c r="Y667" s="194"/>
      <c r="Z667" s="180">
        <f>_xll.BDH(C667,$Z$7,$D$1,$D$1)</f>
        <v>33.28</v>
      </c>
      <c r="AA667" s="174">
        <f>IF(OR(F667="#N/A N/A",Z667="#N/A N/A"),0,  F667 - Z667)</f>
        <v>-0.57999999999999829</v>
      </c>
      <c r="AB667" s="168">
        <f>IF(OR(Z667=0,Z667="#N/A N/A"),0,AA667 / Z667*100)</f>
        <v>-1.7427884615384563</v>
      </c>
      <c r="AC667" s="161">
        <v>-110600</v>
      </c>
      <c r="AD667" s="163">
        <f>IF(D667 = C791,1,_xll.BDP(K667,$AD$7)*L667)</f>
        <v>1.2319</v>
      </c>
      <c r="AE667" s="186">
        <f>AA667*AC667*T667/AD667 / AF791</f>
        <v>3.0604166162641685E-4</v>
      </c>
      <c r="AF667" s="197"/>
      <c r="AG667" s="188"/>
      <c r="AH667" s="170"/>
    </row>
    <row r="668" spans="2:34" s="43" customFormat="1" x14ac:dyDescent="0.2">
      <c r="B668" s="48">
        <v>21245</v>
      </c>
      <c r="C668" s="223" t="s">
        <v>48</v>
      </c>
      <c r="D668" s="43" t="str">
        <f>_xll.BDP(C668,$D$7)</f>
        <v>USD</v>
      </c>
      <c r="E668" s="19" t="s">
        <v>381</v>
      </c>
      <c r="F668" s="20">
        <f>_xll.BDP(C668,$F$7)</f>
        <v>0.04</v>
      </c>
      <c r="G668" s="20">
        <f>_xll.BDP(C668,$G$7)</f>
        <v>0.04</v>
      </c>
      <c r="H668" s="36">
        <f>IF(OR(G668="#N/A N/A",F668="#N/A N/A"),0,  G668 - F668)</f>
        <v>0</v>
      </c>
      <c r="I668" s="24">
        <f>IF(OR(F668=0,F668="#N/A N/A"),0,H668 / F668*100)</f>
        <v>0</v>
      </c>
      <c r="J668" s="28">
        <v>-10794</v>
      </c>
      <c r="K668" s="51" t="str">
        <f>CONCATENATE(C791,D668, " Curncy")</f>
        <v>EURUSD Curncy</v>
      </c>
      <c r="L668" s="19">
        <f>IF(D668 = C791,1,_xll.BDP(K668,$L$7))</f>
        <v>1</v>
      </c>
      <c r="M668" s="21">
        <f>IF(D668 = C791,1,_xll.BDP(K668,$M$7)*L668)</f>
        <v>1.2309000000000001</v>
      </c>
      <c r="N668" s="7">
        <f>H668*J668*T668/M668</f>
        <v>0</v>
      </c>
      <c r="O668" s="53">
        <f>N668 / Y791</f>
        <v>0</v>
      </c>
      <c r="P668" s="7">
        <f>G668*J668*T668/M668</f>
        <v>-350.76773092858878</v>
      </c>
      <c r="Q668" s="54">
        <f>P668 / Y791*100</f>
        <v>-2.0848978756703282E-4</v>
      </c>
      <c r="R668" s="54">
        <f>IF(Q668&lt;0,Q668,0)</f>
        <v>-2.0848978756703282E-4</v>
      </c>
      <c r="S668" s="150">
        <f>IF(Q668&gt;0,Q668,0)</f>
        <v>0</v>
      </c>
      <c r="T668" s="33">
        <f>IF(EXACT(D668,UPPER(D668)),1,0.01)/V668</f>
        <v>1</v>
      </c>
      <c r="U668" s="43">
        <v>0</v>
      </c>
      <c r="V668" s="43">
        <v>1</v>
      </c>
      <c r="W668" s="143">
        <f>IF(AND(Q668&lt;0,O668&gt;0),O668,0)</f>
        <v>0</v>
      </c>
      <c r="X668" s="143">
        <f>IF(AND(Q668&gt;0,O668&gt;0),O668,0)</f>
        <v>0</v>
      </c>
      <c r="Y668" s="194"/>
      <c r="Z668" s="180">
        <f>_xll.BDH(C668,$Z$7,$D$1,$D$1)</f>
        <v>0.04</v>
      </c>
      <c r="AA668" s="174">
        <f>IF(OR(F668="#N/A N/A",Z668="#N/A N/A"),0,  F668 - Z668)</f>
        <v>0</v>
      </c>
      <c r="AB668" s="168">
        <f>IF(OR(Z668=0,Z668="#N/A N/A"),0,AA668 / Z668*100)</f>
        <v>0</v>
      </c>
      <c r="AC668" s="161">
        <v>-10794</v>
      </c>
      <c r="AD668" s="163">
        <f>IF(D668 = C791,1,_xll.BDP(K668,$AD$7)*L668)</f>
        <v>1.2319</v>
      </c>
      <c r="AE668" s="186">
        <f>AA668*AC668*T668/AD668 / AF791</f>
        <v>0</v>
      </c>
      <c r="AF668" s="197"/>
      <c r="AG668" s="188"/>
      <c r="AH668" s="170"/>
    </row>
    <row r="669" spans="2:34" s="43" customFormat="1" ht="12" customHeight="1" x14ac:dyDescent="0.2">
      <c r="B669" s="48">
        <v>26360</v>
      </c>
      <c r="C669" s="223" t="s">
        <v>1085</v>
      </c>
      <c r="D669" s="43" t="str">
        <f>_xll.BDP(C669,$D$7)</f>
        <v>USD</v>
      </c>
      <c r="E669" s="19" t="s">
        <v>1159</v>
      </c>
      <c r="F669" s="20">
        <f>_xll.BDP(C669,$F$7)</f>
        <v>31.65</v>
      </c>
      <c r="G669" s="20">
        <f>_xll.BDP(C669,$G$7)</f>
        <v>31.65</v>
      </c>
      <c r="H669" s="36">
        <f>IF(OR(G669="#N/A N/A",F669="#N/A N/A"),0,  G669 - F669)</f>
        <v>0</v>
      </c>
      <c r="I669" s="24">
        <f>IF(OR(F669=0,F669="#N/A N/A"),0,H669 / F669*100)</f>
        <v>0</v>
      </c>
      <c r="J669" s="28">
        <v>0</v>
      </c>
      <c r="K669" s="51" t="str">
        <f>CONCATENATE(C791,D669, " Curncy")</f>
        <v>EURUSD Curncy</v>
      </c>
      <c r="L669" s="19">
        <f>IF(D669 = C791,1,_xll.BDP(K669,$L$7))</f>
        <v>1</v>
      </c>
      <c r="M669" s="21">
        <f>IF(D669 = C791,1,_xll.BDP(K669,$M$7)*L669)</f>
        <v>1.2309000000000001</v>
      </c>
      <c r="N669" s="7">
        <f>H669*J669*T669/M669</f>
        <v>0</v>
      </c>
      <c r="O669" s="53">
        <f>N669 / Y791</f>
        <v>0</v>
      </c>
      <c r="P669" s="7">
        <f>G669*J669*T669/M669</f>
        <v>0</v>
      </c>
      <c r="Q669" s="54">
        <f>P669 / Y791*100</f>
        <v>0</v>
      </c>
      <c r="R669" s="54">
        <f>IF(Q669&lt;0,Q669,0)</f>
        <v>0</v>
      </c>
      <c r="S669" s="150">
        <f>IF(Q669&gt;0,Q669,0)</f>
        <v>0</v>
      </c>
      <c r="T669" s="33">
        <f>IF(EXACT(D669,UPPER(D669)),1,0.01)/V669</f>
        <v>1</v>
      </c>
      <c r="U669" s="43">
        <v>0</v>
      </c>
      <c r="V669" s="43">
        <v>1</v>
      </c>
      <c r="W669" s="143">
        <f>IF(AND(Q669&lt;0,O669&gt;0),O669,0)</f>
        <v>0</v>
      </c>
      <c r="X669" s="143">
        <f>IF(AND(Q669&gt;0,O669&gt;0),O669,0)</f>
        <v>0</v>
      </c>
      <c r="Y669" s="194"/>
      <c r="Z669" s="180">
        <f>_xll.BDH(C669,$Z$7,$D$1,$D$1)</f>
        <v>31.35</v>
      </c>
      <c r="AA669" s="174">
        <f>IF(OR(F669="#N/A N/A",Z669="#N/A N/A"),0,  F669 - Z669)</f>
        <v>0.29999999999999716</v>
      </c>
      <c r="AB669" s="168">
        <f>IF(OR(Z669=0,Z669="#N/A N/A"),0,AA669 / Z669*100)</f>
        <v>0.95693779904305309</v>
      </c>
      <c r="AC669" s="161">
        <v>0</v>
      </c>
      <c r="AD669" s="163">
        <f>IF(D669 = C791,1,_xll.BDP(K669,$AD$7)*L669)</f>
        <v>1.2319</v>
      </c>
      <c r="AE669" s="186">
        <f>AA669*AC669*T669/AD669 / AF791</f>
        <v>0</v>
      </c>
      <c r="AF669" s="197"/>
      <c r="AG669" s="188"/>
      <c r="AH669" s="170"/>
    </row>
    <row r="670" spans="2:34" s="43" customFormat="1" ht="12" customHeight="1" x14ac:dyDescent="0.2">
      <c r="B670" s="48">
        <v>675</v>
      </c>
      <c r="C670" s="223" t="s">
        <v>1086</v>
      </c>
      <c r="D670" s="43" t="str">
        <f>_xll.BDP(C670,$D$7)</f>
        <v>USD</v>
      </c>
      <c r="E670" s="19" t="s">
        <v>1160</v>
      </c>
      <c r="F670" s="20">
        <f>_xll.BDP(C670,$F$7)</f>
        <v>241.18</v>
      </c>
      <c r="G670" s="20">
        <f>_xll.BDP(C670,$G$7)</f>
        <v>241.18</v>
      </c>
      <c r="H670" s="36">
        <f>IF(OR(G670="#N/A N/A",F670="#N/A N/A"),0,  G670 - F670)</f>
        <v>0</v>
      </c>
      <c r="I670" s="24">
        <f>IF(OR(F670=0,F670="#N/A N/A"),0,H670 / F670*100)</f>
        <v>0</v>
      </c>
      <c r="J670" s="28">
        <v>0</v>
      </c>
      <c r="K670" s="51" t="str">
        <f>CONCATENATE(C791,D670, " Curncy")</f>
        <v>EURUSD Curncy</v>
      </c>
      <c r="L670" s="19">
        <f>IF(D670 = C791,1,_xll.BDP(K670,$L$7))</f>
        <v>1</v>
      </c>
      <c r="M670" s="21">
        <f>IF(D670 = C791,1,_xll.BDP(K670,$M$7)*L670)</f>
        <v>1.2309000000000001</v>
      </c>
      <c r="N670" s="7">
        <f>H670*J670*T670/M670</f>
        <v>0</v>
      </c>
      <c r="O670" s="53">
        <f>N670 / Y791</f>
        <v>0</v>
      </c>
      <c r="P670" s="7">
        <f>G670*J670*T670/M670</f>
        <v>0</v>
      </c>
      <c r="Q670" s="54">
        <f>P670 / Y791*100</f>
        <v>0</v>
      </c>
      <c r="R670" s="54">
        <f>IF(Q670&lt;0,Q670,0)</f>
        <v>0</v>
      </c>
      <c r="S670" s="150">
        <f>IF(Q670&gt;0,Q670,0)</f>
        <v>0</v>
      </c>
      <c r="T670" s="33">
        <f>IF(EXACT(D670,UPPER(D670)),1,0.01)/V670</f>
        <v>1</v>
      </c>
      <c r="U670" s="43">
        <v>0</v>
      </c>
      <c r="V670" s="43">
        <v>1</v>
      </c>
      <c r="W670" s="143">
        <f>IF(AND(Q670&lt;0,O670&gt;0),O670,0)</f>
        <v>0</v>
      </c>
      <c r="X670" s="143">
        <f>IF(AND(Q670&gt;0,O670&gt;0),O670,0)</f>
        <v>0</v>
      </c>
      <c r="Y670" s="194"/>
      <c r="Z670" s="180">
        <f>_xll.BDH(C670,$Z$7,$D$1,$D$1)</f>
        <v>242.16</v>
      </c>
      <c r="AA670" s="174">
        <f>IF(OR(F670="#N/A N/A",Z670="#N/A N/A"),0,  F670 - Z670)</f>
        <v>-0.97999999999998977</v>
      </c>
      <c r="AB670" s="168">
        <f>IF(OR(Z670=0,Z670="#N/A N/A"),0,AA670 / Z670*100)</f>
        <v>-0.40469111331350754</v>
      </c>
      <c r="AC670" s="161">
        <v>0</v>
      </c>
      <c r="AD670" s="163">
        <f>IF(D670 = C791,1,_xll.BDP(K670,$AD$7)*L670)</f>
        <v>1.2319</v>
      </c>
      <c r="AE670" s="186">
        <f>AA670*AC670*T670/AD670 / AF791</f>
        <v>0</v>
      </c>
      <c r="AF670" s="197"/>
      <c r="AG670" s="188"/>
      <c r="AH670" s="170"/>
    </row>
    <row r="671" spans="2:34" s="43" customFormat="1" ht="12" customHeight="1" x14ac:dyDescent="0.2">
      <c r="B671" s="48">
        <v>10022</v>
      </c>
      <c r="C671" s="223" t="s">
        <v>1087</v>
      </c>
      <c r="D671" s="43" t="str">
        <f>_xll.BDP(C671,$D$7)</f>
        <v>USD</v>
      </c>
      <c r="E671" s="19" t="s">
        <v>1161</v>
      </c>
      <c r="F671" s="20">
        <f>_xll.BDP(C671,$F$7)</f>
        <v>3001.73</v>
      </c>
      <c r="G671" s="20">
        <f>_xll.BDP(C671,$G$7)</f>
        <v>3001.73</v>
      </c>
      <c r="H671" s="36">
        <f>IF(OR(G671="#N/A N/A",F671="#N/A N/A"),0,  G671 - F671)</f>
        <v>0</v>
      </c>
      <c r="I671" s="24">
        <f>IF(OR(F671=0,F671="#N/A N/A"),0,H671 / F671*100)</f>
        <v>0</v>
      </c>
      <c r="J671" s="28">
        <v>0</v>
      </c>
      <c r="K671" s="51" t="str">
        <f>CONCATENATE(C791,D671, " Curncy")</f>
        <v>EURUSD Curncy</v>
      </c>
      <c r="L671" s="19">
        <f>IF(D671 = C791,1,_xll.BDP(K671,$L$7))</f>
        <v>1</v>
      </c>
      <c r="M671" s="21">
        <f>IF(D671 = C791,1,_xll.BDP(K671,$M$7)*L671)</f>
        <v>1.2309000000000001</v>
      </c>
      <c r="N671" s="7">
        <f>H671*J671*T671/M671</f>
        <v>0</v>
      </c>
      <c r="O671" s="53">
        <f>N671 / Y791</f>
        <v>0</v>
      </c>
      <c r="P671" s="7">
        <f>G671*J671*T671/M671</f>
        <v>0</v>
      </c>
      <c r="Q671" s="54">
        <f>P671 / Y791*100</f>
        <v>0</v>
      </c>
      <c r="R671" s="54">
        <f>IF(Q671&lt;0,Q671,0)</f>
        <v>0</v>
      </c>
      <c r="S671" s="150">
        <f>IF(Q671&gt;0,Q671,0)</f>
        <v>0</v>
      </c>
      <c r="T671" s="33">
        <f>IF(EXACT(D671,UPPER(D671)),1,0.01)/V671</f>
        <v>1</v>
      </c>
      <c r="U671" s="43">
        <v>0</v>
      </c>
      <c r="V671" s="43">
        <v>1</v>
      </c>
      <c r="W671" s="143">
        <f>IF(AND(Q671&lt;0,O671&gt;0),O671,0)</f>
        <v>0</v>
      </c>
      <c r="X671" s="143">
        <f>IF(AND(Q671&gt;0,O671&gt;0),O671,0)</f>
        <v>0</v>
      </c>
      <c r="Y671" s="194"/>
      <c r="Z671" s="180">
        <f>_xll.BDH(C671,$Z$7,$D$1,$D$1)</f>
        <v>2959.97</v>
      </c>
      <c r="AA671" s="174">
        <f>IF(OR(F671="#N/A N/A",Z671="#N/A N/A"),0,  F671 - Z671)</f>
        <v>41.760000000000218</v>
      </c>
      <c r="AB671" s="168">
        <f>IF(OR(Z671=0,Z671="#N/A N/A"),0,AA671 / Z671*100)</f>
        <v>1.4108251097139572</v>
      </c>
      <c r="AC671" s="161">
        <v>0</v>
      </c>
      <c r="AD671" s="163">
        <f>IF(D671 = C791,1,_xll.BDP(K671,$AD$7)*L671)</f>
        <v>1.2319</v>
      </c>
      <c r="AE671" s="186">
        <f>AA671*AC671*T671/AD671 / AF791</f>
        <v>0</v>
      </c>
      <c r="AF671" s="197"/>
      <c r="AG671" s="188"/>
      <c r="AH671" s="170"/>
    </row>
    <row r="672" spans="2:34" s="43" customFormat="1" ht="12" customHeight="1" x14ac:dyDescent="0.2">
      <c r="B672" s="48">
        <v>18242</v>
      </c>
      <c r="C672" s="223" t="s">
        <v>1088</v>
      </c>
      <c r="D672" s="43" t="str">
        <f>_xll.BDP(C672,$D$7)</f>
        <v>USD</v>
      </c>
      <c r="E672" s="19" t="s">
        <v>1162</v>
      </c>
      <c r="F672" s="20">
        <f>_xll.BDP(C672,$F$7)</f>
        <v>52.13</v>
      </c>
      <c r="G672" s="20">
        <f>_xll.BDP(C672,$G$7)</f>
        <v>52.13</v>
      </c>
      <c r="H672" s="36">
        <f>IF(OR(G672="#N/A N/A",F672="#N/A N/A"),0,  G672 - F672)</f>
        <v>0</v>
      </c>
      <c r="I672" s="24">
        <f>IF(OR(F672=0,F672="#N/A N/A"),0,H672 / F672*100)</f>
        <v>0</v>
      </c>
      <c r="J672" s="28">
        <v>0</v>
      </c>
      <c r="K672" s="51" t="str">
        <f>CONCATENATE(C791,D672, " Curncy")</f>
        <v>EURUSD Curncy</v>
      </c>
      <c r="L672" s="19">
        <f>IF(D672 = C791,1,_xll.BDP(K672,$L$7))</f>
        <v>1</v>
      </c>
      <c r="M672" s="21">
        <f>IF(D672 = C791,1,_xll.BDP(K672,$M$7)*L672)</f>
        <v>1.2309000000000001</v>
      </c>
      <c r="N672" s="7">
        <f>H672*J672*T672/M672</f>
        <v>0</v>
      </c>
      <c r="O672" s="53">
        <f>N672 / Y791</f>
        <v>0</v>
      </c>
      <c r="P672" s="7">
        <f>G672*J672*T672/M672</f>
        <v>0</v>
      </c>
      <c r="Q672" s="54">
        <f>P672 / Y791*100</f>
        <v>0</v>
      </c>
      <c r="R672" s="54">
        <f>IF(Q672&lt;0,Q672,0)</f>
        <v>0</v>
      </c>
      <c r="S672" s="150">
        <f>IF(Q672&gt;0,Q672,0)</f>
        <v>0</v>
      </c>
      <c r="T672" s="33">
        <f>IF(EXACT(D672,UPPER(D672)),1,0.01)/V672</f>
        <v>1</v>
      </c>
      <c r="U672" s="43">
        <v>0</v>
      </c>
      <c r="V672" s="43">
        <v>1</v>
      </c>
      <c r="W672" s="143">
        <f>IF(AND(Q672&lt;0,O672&gt;0),O672,0)</f>
        <v>0</v>
      </c>
      <c r="X672" s="143">
        <f>IF(AND(Q672&gt;0,O672&gt;0),O672,0)</f>
        <v>0</v>
      </c>
      <c r="Y672" s="194"/>
      <c r="Z672" s="180">
        <f>_xll.BDH(C672,$Z$7,$D$1,$D$1)</f>
        <v>51.5</v>
      </c>
      <c r="AA672" s="174">
        <f>IF(OR(F672="#N/A N/A",Z672="#N/A N/A"),0,  F672 - Z672)</f>
        <v>0.63000000000000256</v>
      </c>
      <c r="AB672" s="168">
        <f>IF(OR(Z672=0,Z672="#N/A N/A"),0,AA672 / Z672*100)</f>
        <v>1.2233009708737914</v>
      </c>
      <c r="AC672" s="161">
        <v>0</v>
      </c>
      <c r="AD672" s="163">
        <f>IF(D672 = C791,1,_xll.BDP(K672,$AD$7)*L672)</f>
        <v>1.2319</v>
      </c>
      <c r="AE672" s="186">
        <f>AA672*AC672*T672/AD672 / AF791</f>
        <v>0</v>
      </c>
      <c r="AF672" s="197"/>
      <c r="AG672" s="188"/>
      <c r="AH672" s="170"/>
    </row>
    <row r="673" spans="2:34" s="43" customFormat="1" x14ac:dyDescent="0.2">
      <c r="B673" s="51">
        <v>21176</v>
      </c>
      <c r="D673" s="43" t="s">
        <v>36</v>
      </c>
      <c r="E673" s="19" t="s">
        <v>47</v>
      </c>
      <c r="F673" s="20">
        <v>0</v>
      </c>
      <c r="G673" s="20">
        <v>0</v>
      </c>
      <c r="H673" s="36">
        <f>IF(OR(G673="#N/A N/A",F673="#N/A N/A"),0,  G673 - F673)</f>
        <v>0</v>
      </c>
      <c r="I673" s="24">
        <f>IF(OR(F673=0,F673="#N/A N/A"),0,H673 / F673*100)</f>
        <v>0</v>
      </c>
      <c r="J673" s="28">
        <v>5806659</v>
      </c>
      <c r="K673" s="51" t="str">
        <f>CONCATENATE(C791,D673, " Curncy")</f>
        <v>EURUSD Curncy</v>
      </c>
      <c r="L673" s="19">
        <f>IF(D673 = C791,1,_xll.BDP(K673,$L$7))</f>
        <v>1</v>
      </c>
      <c r="M673" s="21">
        <f>IF(D673 = C791,1,_xll.BDP(K673,$M$7)*L673)</f>
        <v>1.2309000000000001</v>
      </c>
      <c r="N673" s="7">
        <f>H673*J673*T673/M673</f>
        <v>0</v>
      </c>
      <c r="O673" s="53">
        <f>N673 / Y791</f>
        <v>0</v>
      </c>
      <c r="P673" s="7">
        <f>G673*J673*T673/M673</f>
        <v>0</v>
      </c>
      <c r="Q673" s="54">
        <f>P673 / Y791*100</f>
        <v>0</v>
      </c>
      <c r="R673" s="54">
        <f>IF(Q673&lt;0,Q673,0)</f>
        <v>0</v>
      </c>
      <c r="S673" s="150">
        <f>IF(Q673&gt;0,Q673,0)</f>
        <v>0</v>
      </c>
      <c r="T673" s="33">
        <f>IF(EXACT(D673,UPPER(D673)),1,0.01)/V673</f>
        <v>1</v>
      </c>
      <c r="U673" s="43">
        <v>1</v>
      </c>
      <c r="V673" s="43">
        <v>1</v>
      </c>
      <c r="W673" s="143">
        <f>IF(AND(Q673&lt;0,O673&gt;0),O673,0)</f>
        <v>0</v>
      </c>
      <c r="X673" s="143">
        <f>IF(AND(Q673&gt;0,O673&gt;0),O673,0)</f>
        <v>0</v>
      </c>
      <c r="Y673" s="194"/>
      <c r="Z673" s="180">
        <v>0</v>
      </c>
      <c r="AA673" s="174">
        <f>IF(OR(F673="#N/A N/A",Z673="#N/A N/A"),0,  F673 - Z673)</f>
        <v>0</v>
      </c>
      <c r="AB673" s="168">
        <f>IF(OR(Z673=0,Z673="#N/A N/A"),0,AA673 / Z673*100)</f>
        <v>0</v>
      </c>
      <c r="AC673" s="161">
        <v>5806659</v>
      </c>
      <c r="AD673" s="163">
        <f>IF(D673 = C791,1,_xll.BDP(K673,$AD$7)*L673)</f>
        <v>1.2319</v>
      </c>
      <c r="AE673" s="186">
        <f>AA673*AC673*T673/AD673 / AF791</f>
        <v>0</v>
      </c>
      <c r="AF673" s="197"/>
      <c r="AG673" s="188"/>
      <c r="AH673" s="170"/>
    </row>
    <row r="674" spans="2:34" s="43" customFormat="1" ht="12" customHeight="1" x14ac:dyDescent="0.2">
      <c r="B674" s="51">
        <v>18241</v>
      </c>
      <c r="C674" s="43" t="s">
        <v>1089</v>
      </c>
      <c r="D674" s="43" t="str">
        <f>_xll.BDP(C674,$D$7)</f>
        <v>USD</v>
      </c>
      <c r="E674" s="19" t="s">
        <v>1163</v>
      </c>
      <c r="F674" s="20">
        <f>_xll.BDP(C674,$F$7)</f>
        <v>68.16</v>
      </c>
      <c r="G674" s="20">
        <f>_xll.BDP(C674,$G$7)</f>
        <v>68.16</v>
      </c>
      <c r="H674" s="36">
        <f>IF(OR(G674="#N/A N/A",F674="#N/A N/A"),0,  G674 - F674)</f>
        <v>0</v>
      </c>
      <c r="I674" s="24">
        <f>IF(OR(F674=0,F674="#N/A N/A"),0,H674 / F674*100)</f>
        <v>0</v>
      </c>
      <c r="J674" s="28">
        <v>0</v>
      </c>
      <c r="K674" s="51" t="str">
        <f>CONCATENATE(C791,D674, " Curncy")</f>
        <v>EURUSD Curncy</v>
      </c>
      <c r="L674" s="19">
        <f>IF(D674 = C791,1,_xll.BDP(K674,$L$7))</f>
        <v>1</v>
      </c>
      <c r="M674" s="21">
        <f>IF(D674 = C791,1,_xll.BDP(K674,$M$7)*L674)</f>
        <v>1.2309000000000001</v>
      </c>
      <c r="N674" s="7">
        <f>H674*J674*T674/M674</f>
        <v>0</v>
      </c>
      <c r="O674" s="53">
        <f>N674 / Y791</f>
        <v>0</v>
      </c>
      <c r="P674" s="7">
        <f>G674*J674*T674/M674</f>
        <v>0</v>
      </c>
      <c r="Q674" s="54">
        <f>P674 / Y791*100</f>
        <v>0</v>
      </c>
      <c r="R674" s="54">
        <f>IF(Q674&lt;0,Q674,0)</f>
        <v>0</v>
      </c>
      <c r="S674" s="150">
        <f>IF(Q674&gt;0,Q674,0)</f>
        <v>0</v>
      </c>
      <c r="T674" s="33">
        <f>IF(EXACT(D674,UPPER(D674)),1,0.01)/V674</f>
        <v>1</v>
      </c>
      <c r="U674" s="43">
        <v>0</v>
      </c>
      <c r="V674" s="43">
        <v>1</v>
      </c>
      <c r="W674" s="143">
        <f>IF(AND(Q674&lt;0,O674&gt;0),O674,0)</f>
        <v>0</v>
      </c>
      <c r="X674" s="143">
        <f>IF(AND(Q674&gt;0,O674&gt;0),O674,0)</f>
        <v>0</v>
      </c>
      <c r="Y674" s="194"/>
      <c r="Z674" s="180">
        <f>_xll.BDH(C674,$Z$7,$D$1,$D$1)</f>
        <v>69.91</v>
      </c>
      <c r="AA674" s="174">
        <f>IF(OR(F674="#N/A N/A",Z674="#N/A N/A"),0,  F674 - Z674)</f>
        <v>-1.75</v>
      </c>
      <c r="AB674" s="168">
        <f>IF(OR(Z674=0,Z674="#N/A N/A"),0,AA674 / Z674*100)</f>
        <v>-2.5032184236875983</v>
      </c>
      <c r="AC674" s="161">
        <v>0</v>
      </c>
      <c r="AD674" s="163">
        <f>IF(D674 = C791,1,_xll.BDP(K674,$AD$7)*L674)</f>
        <v>1.2319</v>
      </c>
      <c r="AE674" s="186">
        <f>AA674*AC674*T674/AD674 / AF791</f>
        <v>0</v>
      </c>
      <c r="AF674" s="197"/>
      <c r="AG674" s="188"/>
      <c r="AH674" s="170"/>
    </row>
    <row r="675" spans="2:34" s="43" customFormat="1" ht="12" customHeight="1" x14ac:dyDescent="0.2">
      <c r="B675" s="51">
        <v>17965</v>
      </c>
      <c r="C675" s="43" t="s">
        <v>1090</v>
      </c>
      <c r="D675" s="43" t="str">
        <f>_xll.BDP(C675,$D$7)</f>
        <v>USD</v>
      </c>
      <c r="E675" s="19" t="s">
        <v>1164</v>
      </c>
      <c r="F675" s="20">
        <f>_xll.BDP(C675,$F$7)</f>
        <v>187.65</v>
      </c>
      <c r="G675" s="20">
        <f>_xll.BDP(C675,$G$7)</f>
        <v>187.65</v>
      </c>
      <c r="H675" s="36">
        <f>IF(OR(G675="#N/A N/A",F675="#N/A N/A"),0,  G675 - F675)</f>
        <v>0</v>
      </c>
      <c r="I675" s="24">
        <f>IF(OR(F675=0,F675="#N/A N/A"),0,H675 / F675*100)</f>
        <v>0</v>
      </c>
      <c r="J675" s="28">
        <v>0</v>
      </c>
      <c r="K675" s="51" t="str">
        <f>CONCATENATE(C791,D675, " Curncy")</f>
        <v>EURUSD Curncy</v>
      </c>
      <c r="L675" s="19">
        <f>IF(D675 = C791,1,_xll.BDP(K675,$L$7))</f>
        <v>1</v>
      </c>
      <c r="M675" s="21">
        <f>IF(D675 = C791,1,_xll.BDP(K675,$M$7)*L675)</f>
        <v>1.2309000000000001</v>
      </c>
      <c r="N675" s="7">
        <f>H675*J675*T675/M675</f>
        <v>0</v>
      </c>
      <c r="O675" s="53">
        <f>N675 / Y791</f>
        <v>0</v>
      </c>
      <c r="P675" s="7">
        <f>G675*J675*T675/M675</f>
        <v>0</v>
      </c>
      <c r="Q675" s="54">
        <f>P675 / Y791*100</f>
        <v>0</v>
      </c>
      <c r="R675" s="54">
        <f>IF(Q675&lt;0,Q675,0)</f>
        <v>0</v>
      </c>
      <c r="S675" s="150">
        <f>IF(Q675&gt;0,Q675,0)</f>
        <v>0</v>
      </c>
      <c r="T675" s="33">
        <f>IF(EXACT(D675,UPPER(D675)),1,0.01)/V675</f>
        <v>1</v>
      </c>
      <c r="U675" s="43">
        <v>0</v>
      </c>
      <c r="V675" s="43">
        <v>1</v>
      </c>
      <c r="W675" s="143">
        <f>IF(AND(Q675&lt;0,O675&gt;0),O675,0)</f>
        <v>0</v>
      </c>
      <c r="X675" s="143">
        <f>IF(AND(Q675&gt;0,O675&gt;0),O675,0)</f>
        <v>0</v>
      </c>
      <c r="Y675" s="194"/>
      <c r="Z675" s="180">
        <f>_xll.BDH(C675,$Z$7,$D$1,$D$1)</f>
        <v>183.22</v>
      </c>
      <c r="AA675" s="174">
        <f>IF(OR(F675="#N/A N/A",Z675="#N/A N/A"),0,  F675 - Z675)</f>
        <v>4.4300000000000068</v>
      </c>
      <c r="AB675" s="168">
        <f>IF(OR(Z675=0,Z675="#N/A N/A"),0,AA675 / Z675*100)</f>
        <v>2.4178583124113127</v>
      </c>
      <c r="AC675" s="161">
        <v>0</v>
      </c>
      <c r="AD675" s="163">
        <f>IF(D675 = C791,1,_xll.BDP(K675,$AD$7)*L675)</f>
        <v>1.2319</v>
      </c>
      <c r="AE675" s="186">
        <f>AA675*AC675*T675/AD675 / AF791</f>
        <v>0</v>
      </c>
      <c r="AF675" s="197"/>
      <c r="AG675" s="188"/>
      <c r="AH675" s="170"/>
    </row>
    <row r="676" spans="2:34" s="43" customFormat="1" ht="12" customHeight="1" x14ac:dyDescent="0.2">
      <c r="B676" s="51">
        <v>2088</v>
      </c>
      <c r="C676" s="43" t="s">
        <v>1091</v>
      </c>
      <c r="D676" s="43" t="str">
        <f>_xll.BDP(C676,$D$7)</f>
        <v>USD</v>
      </c>
      <c r="E676" s="19" t="s">
        <v>1165</v>
      </c>
      <c r="F676" s="20">
        <f>_xll.BDP(C676,$F$7)</f>
        <v>14.27</v>
      </c>
      <c r="G676" s="20">
        <f>_xll.BDP(C676,$G$7)</f>
        <v>14.27</v>
      </c>
      <c r="H676" s="36">
        <f>IF(OR(G676="#N/A N/A",F676="#N/A N/A"),0,  G676 - F676)</f>
        <v>0</v>
      </c>
      <c r="I676" s="24">
        <f>IF(OR(F676=0,F676="#N/A N/A"),0,H676 / F676*100)</f>
        <v>0</v>
      </c>
      <c r="J676" s="28">
        <v>0</v>
      </c>
      <c r="K676" s="51" t="str">
        <f>CONCATENATE(C791,D676, " Curncy")</f>
        <v>EURUSD Curncy</v>
      </c>
      <c r="L676" s="19">
        <f>IF(D676 = C791,1,_xll.BDP(K676,$L$7))</f>
        <v>1</v>
      </c>
      <c r="M676" s="21">
        <f>IF(D676 = C791,1,_xll.BDP(K676,$M$7)*L676)</f>
        <v>1.2309000000000001</v>
      </c>
      <c r="N676" s="7">
        <f>H676*J676*T676/M676</f>
        <v>0</v>
      </c>
      <c r="O676" s="53">
        <f>N676 / Y791</f>
        <v>0</v>
      </c>
      <c r="P676" s="7">
        <f>G676*J676*T676/M676</f>
        <v>0</v>
      </c>
      <c r="Q676" s="54">
        <f>P676 / Y791*100</f>
        <v>0</v>
      </c>
      <c r="R676" s="54">
        <f>IF(Q676&lt;0,Q676,0)</f>
        <v>0</v>
      </c>
      <c r="S676" s="150">
        <f>IF(Q676&gt;0,Q676,0)</f>
        <v>0</v>
      </c>
      <c r="T676" s="33">
        <f>IF(EXACT(D676,UPPER(D676)),1,0.01)/V676</f>
        <v>1</v>
      </c>
      <c r="U676" s="43">
        <v>0</v>
      </c>
      <c r="V676" s="43">
        <v>1</v>
      </c>
      <c r="W676" s="143">
        <f>IF(AND(Q676&lt;0,O676&gt;0),O676,0)</f>
        <v>0</v>
      </c>
      <c r="X676" s="143">
        <f>IF(AND(Q676&gt;0,O676&gt;0),O676,0)</f>
        <v>0</v>
      </c>
      <c r="Y676" s="194"/>
      <c r="Z676" s="180">
        <f>_xll.BDH(C676,$Z$7,$D$1,$D$1)</f>
        <v>14.66</v>
      </c>
      <c r="AA676" s="174">
        <f>IF(OR(F676="#N/A N/A",Z676="#N/A N/A"),0,  F676 - Z676)</f>
        <v>-0.39000000000000057</v>
      </c>
      <c r="AB676" s="168">
        <f>IF(OR(Z676=0,Z676="#N/A N/A"),0,AA676 / Z676*100)</f>
        <v>-2.660300136425652</v>
      </c>
      <c r="AC676" s="161">
        <v>0</v>
      </c>
      <c r="AD676" s="163">
        <f>IF(D676 = C791,1,_xll.BDP(K676,$AD$7)*L676)</f>
        <v>1.2319</v>
      </c>
      <c r="AE676" s="186">
        <f>AA676*AC676*T676/AD676 / AF791</f>
        <v>0</v>
      </c>
      <c r="AF676" s="197"/>
      <c r="AG676" s="188"/>
      <c r="AH676" s="170"/>
    </row>
    <row r="677" spans="2:34" s="43" customFormat="1" ht="12" customHeight="1" x14ac:dyDescent="0.2">
      <c r="B677" s="51">
        <v>19400</v>
      </c>
      <c r="C677" s="43" t="s">
        <v>1092</v>
      </c>
      <c r="D677" s="43" t="str">
        <f>_xll.BDP(C677,$D$7)</f>
        <v>USD</v>
      </c>
      <c r="E677" s="19" t="s">
        <v>1166</v>
      </c>
      <c r="F677" s="20">
        <f>_xll.BDP(C677,$F$7)</f>
        <v>167.68</v>
      </c>
      <c r="G677" s="20">
        <f>_xll.BDP(C677,$G$7)</f>
        <v>167.68</v>
      </c>
      <c r="H677" s="36">
        <f>IF(OR(G677="#N/A N/A",F677="#N/A N/A"),0,  G677 - F677)</f>
        <v>0</v>
      </c>
      <c r="I677" s="24">
        <f>IF(OR(F677=0,F677="#N/A N/A"),0,H677 / F677*100)</f>
        <v>0</v>
      </c>
      <c r="J677" s="28">
        <v>0</v>
      </c>
      <c r="K677" s="51" t="str">
        <f>CONCATENATE(C791,D677, " Curncy")</f>
        <v>EURUSD Curncy</v>
      </c>
      <c r="L677" s="19">
        <f>IF(D677 = C791,1,_xll.BDP(K677,$L$7))</f>
        <v>1</v>
      </c>
      <c r="M677" s="21">
        <f>IF(D677 = C791,1,_xll.BDP(K677,$M$7)*L677)</f>
        <v>1.2309000000000001</v>
      </c>
      <c r="N677" s="7">
        <f>H677*J677*T677/M677</f>
        <v>0</v>
      </c>
      <c r="O677" s="53">
        <f>N677 / Y791</f>
        <v>0</v>
      </c>
      <c r="P677" s="7">
        <f>G677*J677*T677/M677</f>
        <v>0</v>
      </c>
      <c r="Q677" s="54">
        <f>P677 / Y791*100</f>
        <v>0</v>
      </c>
      <c r="R677" s="54">
        <f>IF(Q677&lt;0,Q677,0)</f>
        <v>0</v>
      </c>
      <c r="S677" s="150">
        <f>IF(Q677&gt;0,Q677,0)</f>
        <v>0</v>
      </c>
      <c r="T677" s="33">
        <f>IF(EXACT(D677,UPPER(D677)),1,0.01)/V677</f>
        <v>1</v>
      </c>
      <c r="U677" s="43">
        <v>0</v>
      </c>
      <c r="V677" s="43">
        <v>1</v>
      </c>
      <c r="W677" s="143">
        <f>IF(AND(Q677&lt;0,O677&gt;0),O677,0)</f>
        <v>0</v>
      </c>
      <c r="X677" s="143">
        <f>IF(AND(Q677&gt;0,O677&gt;0),O677,0)</f>
        <v>0</v>
      </c>
      <c r="Y677" s="194"/>
      <c r="Z677" s="180">
        <f>_xll.BDH(C677,$Z$7,$D$1,$D$1)</f>
        <v>169.96</v>
      </c>
      <c r="AA677" s="174">
        <f>IF(OR(F677="#N/A N/A",Z677="#N/A N/A"),0,  F677 - Z677)</f>
        <v>-2.2800000000000011</v>
      </c>
      <c r="AB677" s="168">
        <f>IF(OR(Z677=0,Z677="#N/A N/A"),0,AA677 / Z677*100)</f>
        <v>-1.3414921157919515</v>
      </c>
      <c r="AC677" s="161">
        <v>0</v>
      </c>
      <c r="AD677" s="163">
        <f>IF(D677 = C791,1,_xll.BDP(K677,$AD$7)*L677)</f>
        <v>1.2319</v>
      </c>
      <c r="AE677" s="186">
        <f>AA677*AC677*T677/AD677 / AF791</f>
        <v>0</v>
      </c>
      <c r="AF677" s="197"/>
      <c r="AG677" s="188"/>
      <c r="AH677" s="170"/>
    </row>
    <row r="678" spans="2:34" s="43" customFormat="1" ht="12" customHeight="1" x14ac:dyDescent="0.2">
      <c r="B678" s="51">
        <v>17873</v>
      </c>
      <c r="C678" s="43" t="s">
        <v>1093</v>
      </c>
      <c r="D678" s="43" t="str">
        <f>_xll.BDP(C678,$D$7)</f>
        <v>USD</v>
      </c>
      <c r="E678" s="19" t="s">
        <v>1167</v>
      </c>
      <c r="F678" s="20">
        <f>_xll.BDP(C678,$F$7)</f>
        <v>43.44</v>
      </c>
      <c r="G678" s="20">
        <f>_xll.BDP(C678,$G$7)</f>
        <v>43.44</v>
      </c>
      <c r="H678" s="36">
        <f>IF(OR(G678="#N/A N/A",F678="#N/A N/A"),0,  G678 - F678)</f>
        <v>0</v>
      </c>
      <c r="I678" s="24">
        <f>IF(OR(F678=0,F678="#N/A N/A"),0,H678 / F678*100)</f>
        <v>0</v>
      </c>
      <c r="J678" s="28">
        <v>0</v>
      </c>
      <c r="K678" s="51" t="str">
        <f>CONCATENATE(C791,D678, " Curncy")</f>
        <v>EURUSD Curncy</v>
      </c>
      <c r="L678" s="19">
        <f>IF(D678 = C791,1,_xll.BDP(K678,$L$7))</f>
        <v>1</v>
      </c>
      <c r="M678" s="21">
        <f>IF(D678 = C791,1,_xll.BDP(K678,$M$7)*L678)</f>
        <v>1.2309000000000001</v>
      </c>
      <c r="N678" s="7">
        <f>H678*J678*T678/M678</f>
        <v>0</v>
      </c>
      <c r="O678" s="53">
        <f>N678 / Y791</f>
        <v>0</v>
      </c>
      <c r="P678" s="7">
        <f>G678*J678*T678/M678</f>
        <v>0</v>
      </c>
      <c r="Q678" s="54">
        <f>P678 / Y791*100</f>
        <v>0</v>
      </c>
      <c r="R678" s="54">
        <f>IF(Q678&lt;0,Q678,0)</f>
        <v>0</v>
      </c>
      <c r="S678" s="150">
        <f>IF(Q678&gt;0,Q678,0)</f>
        <v>0</v>
      </c>
      <c r="T678" s="33">
        <f>IF(EXACT(D678,UPPER(D678)),1,0.01)/V678</f>
        <v>1</v>
      </c>
      <c r="U678" s="43">
        <v>0</v>
      </c>
      <c r="V678" s="43">
        <v>1</v>
      </c>
      <c r="W678" s="143">
        <f>IF(AND(Q678&lt;0,O678&gt;0),O678,0)</f>
        <v>0</v>
      </c>
      <c r="X678" s="143">
        <f>IF(AND(Q678&gt;0,O678&gt;0),O678,0)</f>
        <v>0</v>
      </c>
      <c r="Y678" s="194"/>
      <c r="Z678" s="180">
        <f>_xll.BDH(C678,$Z$7,$D$1,$D$1)</f>
        <v>43.33</v>
      </c>
      <c r="AA678" s="174">
        <f>IF(OR(F678="#N/A N/A",Z678="#N/A N/A"),0,  F678 - Z678)</f>
        <v>0.10999999999999943</v>
      </c>
      <c r="AB678" s="168">
        <f>IF(OR(Z678=0,Z678="#N/A N/A"),0,AA678 / Z678*100)</f>
        <v>0.25386568197553527</v>
      </c>
      <c r="AC678" s="161">
        <v>0</v>
      </c>
      <c r="AD678" s="163">
        <f>IF(D678 = C791,1,_xll.BDP(K678,$AD$7)*L678)</f>
        <v>1.2319</v>
      </c>
      <c r="AE678" s="186">
        <f>AA678*AC678*T678/AD678 / AF791</f>
        <v>0</v>
      </c>
      <c r="AF678" s="197"/>
      <c r="AG678" s="188"/>
      <c r="AH678" s="170"/>
    </row>
    <row r="679" spans="2:34" s="43" customFormat="1" ht="12" customHeight="1" x14ac:dyDescent="0.2">
      <c r="B679" s="51">
        <v>11508</v>
      </c>
      <c r="C679" s="43" t="s">
        <v>1094</v>
      </c>
      <c r="D679" s="43" t="str">
        <f>_xll.BDP(C679,$D$7)</f>
        <v>USD</v>
      </c>
      <c r="E679" s="19" t="s">
        <v>1168</v>
      </c>
      <c r="F679" s="20">
        <f>_xll.BDP(C679,$F$7)</f>
        <v>29.52</v>
      </c>
      <c r="G679" s="20">
        <f>_xll.BDP(C679,$G$7)</f>
        <v>29.52</v>
      </c>
      <c r="H679" s="36">
        <f>IF(OR(G679="#N/A N/A",F679="#N/A N/A"),0,  G679 - F679)</f>
        <v>0</v>
      </c>
      <c r="I679" s="24">
        <f>IF(OR(F679=0,F679="#N/A N/A"),0,H679 / F679*100)</f>
        <v>0</v>
      </c>
      <c r="J679" s="28">
        <v>0</v>
      </c>
      <c r="K679" s="51" t="str">
        <f>CONCATENATE(C791,D679, " Curncy")</f>
        <v>EURUSD Curncy</v>
      </c>
      <c r="L679" s="19">
        <f>IF(D679 = C791,1,_xll.BDP(K679,$L$7))</f>
        <v>1</v>
      </c>
      <c r="M679" s="21">
        <f>IF(D679 = C791,1,_xll.BDP(K679,$M$7)*L679)</f>
        <v>1.2309000000000001</v>
      </c>
      <c r="N679" s="7">
        <f>H679*J679*T679/M679</f>
        <v>0</v>
      </c>
      <c r="O679" s="53">
        <f>N679 / Y791</f>
        <v>0</v>
      </c>
      <c r="P679" s="7">
        <f>G679*J679*T679/M679</f>
        <v>0</v>
      </c>
      <c r="Q679" s="54">
        <f>P679 / Y791*100</f>
        <v>0</v>
      </c>
      <c r="R679" s="54">
        <f>IF(Q679&lt;0,Q679,0)</f>
        <v>0</v>
      </c>
      <c r="S679" s="150">
        <f>IF(Q679&gt;0,Q679,0)</f>
        <v>0</v>
      </c>
      <c r="T679" s="33">
        <f>IF(EXACT(D679,UPPER(D679)),1,0.01)/V679</f>
        <v>1</v>
      </c>
      <c r="U679" s="43">
        <v>0</v>
      </c>
      <c r="V679" s="43">
        <v>1</v>
      </c>
      <c r="W679" s="143">
        <f>IF(AND(Q679&lt;0,O679&gt;0),O679,0)</f>
        <v>0</v>
      </c>
      <c r="X679" s="143">
        <f>IF(AND(Q679&gt;0,O679&gt;0),O679,0)</f>
        <v>0</v>
      </c>
      <c r="Y679" s="194"/>
      <c r="Z679" s="180">
        <f>_xll.BDH(C679,$Z$7,$D$1,$D$1)</f>
        <v>29.9</v>
      </c>
      <c r="AA679" s="174">
        <f>IF(OR(F679="#N/A N/A",Z679="#N/A N/A"),0,  F679 - Z679)</f>
        <v>-0.37999999999999901</v>
      </c>
      <c r="AB679" s="168">
        <f>IF(OR(Z679=0,Z679="#N/A N/A"),0,AA679 / Z679*100)</f>
        <v>-1.2709030100334415</v>
      </c>
      <c r="AC679" s="161">
        <v>0</v>
      </c>
      <c r="AD679" s="163">
        <f>IF(D679 = C791,1,_xll.BDP(K679,$AD$7)*L679)</f>
        <v>1.2319</v>
      </c>
      <c r="AE679" s="186">
        <f>AA679*AC679*T679/AD679 / AF791</f>
        <v>0</v>
      </c>
      <c r="AF679" s="197"/>
      <c r="AG679" s="188"/>
      <c r="AH679" s="170"/>
    </row>
    <row r="680" spans="2:34" s="43" customFormat="1" x14ac:dyDescent="0.2">
      <c r="B680" s="48">
        <v>19405</v>
      </c>
      <c r="C680" s="223" t="s">
        <v>46</v>
      </c>
      <c r="D680" s="43" t="str">
        <f>_xll.BDP(C680,$D$7)</f>
        <v>USD</v>
      </c>
      <c r="E680" s="19" t="s">
        <v>380</v>
      </c>
      <c r="F680" s="20">
        <f>_xll.BDP(C680,$F$7)</f>
        <v>62.49</v>
      </c>
      <c r="G680" s="20">
        <f>_xll.BDP(C680,$G$7)</f>
        <v>61.82</v>
      </c>
      <c r="H680" s="36">
        <f>IF(OR(G680="#N/A N/A",F680="#N/A N/A"),0,  G680 - F680)</f>
        <v>-0.67000000000000171</v>
      </c>
      <c r="I680" s="24">
        <f>IF(OR(F680=0,F680="#N/A N/A"),0,H680 / F680*100)</f>
        <v>-1.0721715474475944</v>
      </c>
      <c r="J680" s="28">
        <v>9800</v>
      </c>
      <c r="K680" s="51" t="str">
        <f>CONCATENATE(C791,D680, " Curncy")</f>
        <v>EURUSD Curncy</v>
      </c>
      <c r="L680" s="19">
        <f>IF(D680 = C791,1,_xll.BDP(K680,$L$7))</f>
        <v>1</v>
      </c>
      <c r="M680" s="21">
        <f>IF(D680 = C791,1,_xll.BDP(K680,$M$7)*L680)</f>
        <v>1.2309000000000001</v>
      </c>
      <c r="N680" s="7">
        <f>H680*J680*T680/M680</f>
        <v>-5334.3082297506016</v>
      </c>
      <c r="O680" s="53">
        <f>N680 / Y791</f>
        <v>-3.1706131766841325E-5</v>
      </c>
      <c r="P680" s="7">
        <f>G680*J680*T680/M680</f>
        <v>492189.45487041998</v>
      </c>
      <c r="Q680" s="54">
        <f>P680 / Y791*100</f>
        <v>0.2925482187800188</v>
      </c>
      <c r="R680" s="54">
        <f>IF(Q680&lt;0,Q680,0)</f>
        <v>0</v>
      </c>
      <c r="S680" s="150">
        <f>IF(Q680&gt;0,Q680,0)</f>
        <v>0.2925482187800188</v>
      </c>
      <c r="T680" s="33">
        <f>IF(EXACT(D680,UPPER(D680)),1,0.01)/V680</f>
        <v>1</v>
      </c>
      <c r="U680" s="43">
        <v>0</v>
      </c>
      <c r="V680" s="43">
        <v>1</v>
      </c>
      <c r="W680" s="143">
        <f>IF(AND(Q680&lt;0,O680&gt;0),O680,0)</f>
        <v>0</v>
      </c>
      <c r="X680" s="143">
        <f>IF(AND(Q680&gt;0,O680&gt;0),O680,0)</f>
        <v>0</v>
      </c>
      <c r="Y680" s="194"/>
      <c r="Z680" s="180">
        <f>_xll.BDH(C680,$Z$7,$D$1,$D$1)</f>
        <v>62.14</v>
      </c>
      <c r="AA680" s="174">
        <f>IF(OR(F680="#N/A N/A",Z680="#N/A N/A"),0,  F680 - Z680)</f>
        <v>0.35000000000000142</v>
      </c>
      <c r="AB680" s="168">
        <f>IF(OR(Z680=0,Z680="#N/A N/A"),0,AA680 / Z680*100)</f>
        <v>0.56324428709366181</v>
      </c>
      <c r="AC680" s="161">
        <v>9800</v>
      </c>
      <c r="AD680" s="163">
        <f>IF(D680 = C791,1,_xll.BDP(K680,$AD$7)*L680)</f>
        <v>1.2319</v>
      </c>
      <c r="AE680" s="186">
        <f>AA680*AC680*T680/AD680 / AF791</f>
        <v>1.6364078371556669E-5</v>
      </c>
      <c r="AF680" s="197"/>
      <c r="AG680" s="188"/>
      <c r="AH680" s="170"/>
    </row>
    <row r="681" spans="2:34" s="43" customFormat="1" x14ac:dyDescent="0.2">
      <c r="B681" s="48">
        <v>26363</v>
      </c>
      <c r="C681" s="223" t="s">
        <v>45</v>
      </c>
      <c r="D681" s="43" t="str">
        <f>_xll.BDP(C681,$D$7)</f>
        <v>USD</v>
      </c>
      <c r="E681" s="19" t="s">
        <v>342</v>
      </c>
      <c r="F681" s="20">
        <f>_xll.BDP(C681,$F$7)</f>
        <v>11.42</v>
      </c>
      <c r="G681" s="20">
        <f>_xll.BDP(C681,$G$7)</f>
        <v>11.56</v>
      </c>
      <c r="H681" s="36">
        <f>IF(OR(G681="#N/A N/A",F681="#N/A N/A"),0,  G681 - F681)</f>
        <v>0.14000000000000057</v>
      </c>
      <c r="I681" s="24">
        <f>IF(OR(F681=0,F681="#N/A N/A"),0,H681 / F681*100)</f>
        <v>1.2259194395796897</v>
      </c>
      <c r="J681" s="28">
        <v>645800</v>
      </c>
      <c r="K681" s="51" t="str">
        <f>CONCATENATE(C791,D681, " Curncy")</f>
        <v>EURUSD Curncy</v>
      </c>
      <c r="L681" s="19">
        <f>IF(D681 = C791,1,_xll.BDP(K681,$L$7))</f>
        <v>1</v>
      </c>
      <c r="M681" s="21">
        <f>IF(D681 = C791,1,_xll.BDP(K681,$M$7)*L681)</f>
        <v>1.2309000000000001</v>
      </c>
      <c r="N681" s="7">
        <f>H681*J681*T681/M681</f>
        <v>73451.945730766398</v>
      </c>
      <c r="O681" s="53">
        <f>N681 / Y791</f>
        <v>4.3658464594938508E-4</v>
      </c>
      <c r="P681" s="7">
        <f>G681*J681*T681/M681</f>
        <v>6065032.090340401</v>
      </c>
      <c r="Q681" s="54">
        <f>P681 / Y791*100</f>
        <v>3.6049417908391939</v>
      </c>
      <c r="R681" s="54">
        <f>IF(Q681&lt;0,Q681,0)</f>
        <v>0</v>
      </c>
      <c r="S681" s="150">
        <f>IF(Q681&gt;0,Q681,0)</f>
        <v>3.6049417908391939</v>
      </c>
      <c r="T681" s="33">
        <f>IF(EXACT(D681,UPPER(D681)),1,0.01)/V681</f>
        <v>1</v>
      </c>
      <c r="U681" s="43">
        <v>0</v>
      </c>
      <c r="V681" s="43">
        <v>1</v>
      </c>
      <c r="W681" s="143">
        <f>IF(AND(Q681&lt;0,O681&gt;0),O681,0)</f>
        <v>0</v>
      </c>
      <c r="X681" s="143">
        <f>IF(AND(Q681&gt;0,O681&gt;0),O681,0)</f>
        <v>4.3658464594938508E-4</v>
      </c>
      <c r="Y681" s="194"/>
      <c r="Z681" s="180">
        <f>_xll.BDH(C681,$Z$7,$D$1,$D$1)</f>
        <v>11.79</v>
      </c>
      <c r="AA681" s="174">
        <f>IF(OR(F681="#N/A N/A",Z681="#N/A N/A"),0,  F681 - Z681)</f>
        <v>-0.36999999999999922</v>
      </c>
      <c r="AB681" s="168">
        <f>IF(OR(Z681=0,Z681="#N/A N/A"),0,AA681 / Z681*100)</f>
        <v>-3.1382527565733604</v>
      </c>
      <c r="AC681" s="161">
        <v>645800</v>
      </c>
      <c r="AD681" s="163">
        <f>IF(D681 = C791,1,_xll.BDP(K681,$AD$7)*L681)</f>
        <v>1.2319</v>
      </c>
      <c r="AE681" s="186">
        <f>AA681*AC681*T681/AD681 / AF791</f>
        <v>-1.1399799039562553E-3</v>
      </c>
      <c r="AF681" s="197"/>
      <c r="AG681" s="188"/>
      <c r="AH681" s="170"/>
    </row>
    <row r="682" spans="2:34" s="43" customFormat="1" ht="12" customHeight="1" x14ac:dyDescent="0.2">
      <c r="B682" s="48">
        <v>2547</v>
      </c>
      <c r="C682" s="223" t="s">
        <v>1097</v>
      </c>
      <c r="D682" s="43" t="str">
        <f>_xll.BDP(C682,$D$7)</f>
        <v>USD</v>
      </c>
      <c r="E682" s="19" t="s">
        <v>1171</v>
      </c>
      <c r="F682" s="20">
        <f>_xll.BDP(C682,$F$7)</f>
        <v>82.02</v>
      </c>
      <c r="G682" s="20">
        <f>_xll.BDP(C682,$G$7)</f>
        <v>82.02</v>
      </c>
      <c r="H682" s="36">
        <f>IF(OR(G682="#N/A N/A",F682="#N/A N/A"),0,  G682 - F682)</f>
        <v>0</v>
      </c>
      <c r="I682" s="24">
        <f>IF(OR(F682=0,F682="#N/A N/A"),0,H682 / F682*100)</f>
        <v>0</v>
      </c>
      <c r="J682" s="28">
        <v>0</v>
      </c>
      <c r="K682" s="51" t="str">
        <f>CONCATENATE(C791,D682, " Curncy")</f>
        <v>EURUSD Curncy</v>
      </c>
      <c r="L682" s="19">
        <f>IF(D682 = C791,1,_xll.BDP(K682,$L$7))</f>
        <v>1</v>
      </c>
      <c r="M682" s="21">
        <f>IF(D682 = C791,1,_xll.BDP(K682,$M$7)*L682)</f>
        <v>1.2309000000000001</v>
      </c>
      <c r="N682" s="7">
        <f>H682*J682*T682/M682</f>
        <v>0</v>
      </c>
      <c r="O682" s="53">
        <f>N682 / Y791</f>
        <v>0</v>
      </c>
      <c r="P682" s="7">
        <f>G682*J682*T682/M682</f>
        <v>0</v>
      </c>
      <c r="Q682" s="54">
        <f>P682 / Y791*100</f>
        <v>0</v>
      </c>
      <c r="R682" s="54">
        <f>IF(Q682&lt;0,Q682,0)</f>
        <v>0</v>
      </c>
      <c r="S682" s="150">
        <f>IF(Q682&gt;0,Q682,0)</f>
        <v>0</v>
      </c>
      <c r="T682" s="33">
        <f>IF(EXACT(D682,UPPER(D682)),1,0.01)/V682</f>
        <v>1</v>
      </c>
      <c r="U682" s="43">
        <v>0</v>
      </c>
      <c r="V682" s="43">
        <v>1</v>
      </c>
      <c r="W682" s="143">
        <f>IF(AND(Q682&lt;0,O682&gt;0),O682,0)</f>
        <v>0</v>
      </c>
      <c r="X682" s="143">
        <f>IF(AND(Q682&gt;0,O682&gt;0),O682,0)</f>
        <v>0</v>
      </c>
      <c r="Y682" s="194"/>
      <c r="Z682" s="180">
        <f>_xll.BDH(C682,$Z$7,$D$1,$D$1)</f>
        <v>83.56</v>
      </c>
      <c r="AA682" s="174">
        <f>IF(OR(F682="#N/A N/A",Z682="#N/A N/A"),0,  F682 - Z682)</f>
        <v>-1.5400000000000063</v>
      </c>
      <c r="AB682" s="168">
        <f>IF(OR(Z682=0,Z682="#N/A N/A"),0,AA682 / Z682*100)</f>
        <v>-1.8429870751555844</v>
      </c>
      <c r="AC682" s="161">
        <v>0</v>
      </c>
      <c r="AD682" s="163">
        <f>IF(D682 = C791,1,_xll.BDP(K682,$AD$7)*L682)</f>
        <v>1.2319</v>
      </c>
      <c r="AE682" s="186">
        <f>AA682*AC682*T682/AD682 / AF791</f>
        <v>0</v>
      </c>
      <c r="AF682" s="197"/>
      <c r="AG682" s="188"/>
      <c r="AH682" s="170"/>
    </row>
    <row r="683" spans="2:34" s="43" customFormat="1" ht="12" customHeight="1" x14ac:dyDescent="0.2">
      <c r="B683" s="48">
        <v>11786</v>
      </c>
      <c r="C683" s="223" t="s">
        <v>1098</v>
      </c>
      <c r="D683" s="43" t="str">
        <f>_xll.BDP(C683,$D$7)</f>
        <v>USD</v>
      </c>
      <c r="E683" s="19" t="s">
        <v>1172</v>
      </c>
      <c r="F683" s="20">
        <f>_xll.BDP(C683,$F$7)</f>
        <v>126.36</v>
      </c>
      <c r="G683" s="20">
        <f>_xll.BDP(C683,$G$7)</f>
        <v>126.36</v>
      </c>
      <c r="H683" s="36">
        <f>IF(OR(G683="#N/A N/A",F683="#N/A N/A"),0,  G683 - F683)</f>
        <v>0</v>
      </c>
      <c r="I683" s="24">
        <f>IF(OR(F683=0,F683="#N/A N/A"),0,H683 / F683*100)</f>
        <v>0</v>
      </c>
      <c r="J683" s="28">
        <v>0</v>
      </c>
      <c r="K683" s="51" t="str">
        <f>CONCATENATE(C791,D683, " Curncy")</f>
        <v>EURUSD Curncy</v>
      </c>
      <c r="L683" s="19">
        <f>IF(D683 = C791,1,_xll.BDP(K683,$L$7))</f>
        <v>1</v>
      </c>
      <c r="M683" s="21">
        <f>IF(D683 = C791,1,_xll.BDP(K683,$M$7)*L683)</f>
        <v>1.2309000000000001</v>
      </c>
      <c r="N683" s="7">
        <f>H683*J683*T683/M683</f>
        <v>0</v>
      </c>
      <c r="O683" s="53">
        <f>N683 / Y791</f>
        <v>0</v>
      </c>
      <c r="P683" s="7">
        <f>G683*J683*T683/M683</f>
        <v>0</v>
      </c>
      <c r="Q683" s="54">
        <f>P683 / Y791*100</f>
        <v>0</v>
      </c>
      <c r="R683" s="54">
        <f>IF(Q683&lt;0,Q683,0)</f>
        <v>0</v>
      </c>
      <c r="S683" s="150">
        <f>IF(Q683&gt;0,Q683,0)</f>
        <v>0</v>
      </c>
      <c r="T683" s="33">
        <f>IF(EXACT(D683,UPPER(D683)),1,0.01)/V683</f>
        <v>1</v>
      </c>
      <c r="U683" s="43">
        <v>0</v>
      </c>
      <c r="V683" s="43">
        <v>1</v>
      </c>
      <c r="W683" s="143">
        <f>IF(AND(Q683&lt;0,O683&gt;0),O683,0)</f>
        <v>0</v>
      </c>
      <c r="X683" s="143">
        <f>IF(AND(Q683&gt;0,O683&gt;0),O683,0)</f>
        <v>0</v>
      </c>
      <c r="Y683" s="194"/>
      <c r="Z683" s="180">
        <f>_xll.BDH(C683,$Z$7,$D$1,$D$1)</f>
        <v>124.48</v>
      </c>
      <c r="AA683" s="174">
        <f>IF(OR(F683="#N/A N/A",Z683="#N/A N/A"),0,  F683 - Z683)</f>
        <v>1.8799999999999955</v>
      </c>
      <c r="AB683" s="168">
        <f>IF(OR(Z683=0,Z683="#N/A N/A"),0,AA683 / Z683*100)</f>
        <v>1.5102827763496107</v>
      </c>
      <c r="AC683" s="161">
        <v>0</v>
      </c>
      <c r="AD683" s="163">
        <f>IF(D683 = C791,1,_xll.BDP(K683,$AD$7)*L683)</f>
        <v>1.2319</v>
      </c>
      <c r="AE683" s="186">
        <f>AA683*AC683*T683/AD683 / AF791</f>
        <v>0</v>
      </c>
      <c r="AF683" s="197"/>
      <c r="AG683" s="188"/>
      <c r="AH683" s="170"/>
    </row>
    <row r="684" spans="2:34" s="43" customFormat="1" x14ac:dyDescent="0.2">
      <c r="B684" s="48">
        <v>26737</v>
      </c>
      <c r="C684" s="223" t="s">
        <v>43</v>
      </c>
      <c r="D684" s="43" t="str">
        <f>_xll.BDP(C684,$D$7)</f>
        <v>USD</v>
      </c>
      <c r="E684" s="19" t="s">
        <v>379</v>
      </c>
      <c r="F684" s="20">
        <f>_xll.BDP(C684,$F$7)</f>
        <v>18.02</v>
      </c>
      <c r="G684" s="20">
        <f>_xll.BDP(C684,$G$7)</f>
        <v>17.649999999999999</v>
      </c>
      <c r="H684" s="36">
        <f>IF(OR(G684="#N/A N/A",F684="#N/A N/A"),0,  G684 - F684)</f>
        <v>-0.37000000000000099</v>
      </c>
      <c r="I684" s="24">
        <f>IF(OR(F684=0,F684="#N/A N/A"),0,H684 / F684*100)</f>
        <v>-2.0532741398446226</v>
      </c>
      <c r="J684" s="28">
        <v>-115000</v>
      </c>
      <c r="K684" s="51" t="str">
        <f>CONCATENATE(C791,D684, " Curncy")</f>
        <v>EURUSD Curncy</v>
      </c>
      <c r="L684" s="19">
        <f>IF(D684 = C791,1,_xll.BDP(K684,$L$7))</f>
        <v>1</v>
      </c>
      <c r="M684" s="21">
        <f>IF(D684 = C791,1,_xll.BDP(K684,$M$7)*L684)</f>
        <v>1.2309000000000001</v>
      </c>
      <c r="N684" s="7">
        <f>H684*J684*T684/M684</f>
        <v>34568.202128523939</v>
      </c>
      <c r="O684" s="53">
        <f>N684 / Y791</f>
        <v>2.054669367467406E-4</v>
      </c>
      <c r="P684" s="7">
        <f>G684*J684*T684/M684</f>
        <v>-1648996.6691039074</v>
      </c>
      <c r="Q684" s="54">
        <f>P684 / Y791*100</f>
        <v>-0.98013281988647594</v>
      </c>
      <c r="R684" s="54">
        <f>IF(Q684&lt;0,Q684,0)</f>
        <v>-0.98013281988647594</v>
      </c>
      <c r="S684" s="150">
        <f>IF(Q684&gt;0,Q684,0)</f>
        <v>0</v>
      </c>
      <c r="T684" s="33">
        <f>IF(EXACT(D684,UPPER(D684)),1,0.01)/V684</f>
        <v>1</v>
      </c>
      <c r="U684" s="43">
        <v>0</v>
      </c>
      <c r="V684" s="43">
        <v>1</v>
      </c>
      <c r="W684" s="143">
        <f>IF(AND(Q684&lt;0,O684&gt;0),O684,0)</f>
        <v>2.054669367467406E-4</v>
      </c>
      <c r="X684" s="143">
        <f>IF(AND(Q684&gt;0,O684&gt;0),O684,0)</f>
        <v>0</v>
      </c>
      <c r="Y684" s="194"/>
      <c r="Z684" s="180">
        <f>_xll.BDH(C684,$Z$7,$D$1,$D$1)</f>
        <v>18.010000000000002</v>
      </c>
      <c r="AA684" s="174">
        <f>IF(OR(F684="#N/A N/A",Z684="#N/A N/A"),0,  F684 - Z684)</f>
        <v>9.9999999999980105E-3</v>
      </c>
      <c r="AB684" s="168">
        <f>IF(OR(Z684=0,Z684="#N/A N/A"),0,AA684 / Z684*100)</f>
        <v>5.5524708495269345E-2</v>
      </c>
      <c r="AC684" s="161">
        <v>-115000</v>
      </c>
      <c r="AD684" s="163">
        <f>IF(D684 = C791,1,_xll.BDP(K684,$AD$7)*L684)</f>
        <v>1.2319</v>
      </c>
      <c r="AE684" s="186">
        <f>AA684*AC684*T684/AD684 / AF791</f>
        <v>-5.4864985793837753E-6</v>
      </c>
      <c r="AF684" s="197"/>
      <c r="AG684" s="188"/>
      <c r="AH684" s="170"/>
    </row>
    <row r="685" spans="2:34" s="43" customFormat="1" x14ac:dyDescent="0.2">
      <c r="B685" s="48">
        <v>1849</v>
      </c>
      <c r="C685" s="223" t="s">
        <v>42</v>
      </c>
      <c r="D685" s="43" t="str">
        <f>_xll.BDP(C685,$D$7)</f>
        <v>USD</v>
      </c>
      <c r="E685" s="19" t="s">
        <v>378</v>
      </c>
      <c r="F685" s="20">
        <f>_xll.BDP(C685,$F$7)</f>
        <v>52.68</v>
      </c>
      <c r="G685" s="20">
        <f>_xll.BDP(C685,$G$7)</f>
        <v>52.54</v>
      </c>
      <c r="H685" s="36">
        <f>IF(OR(G685="#N/A N/A",F685="#N/A N/A"),0,  G685 - F685)</f>
        <v>-0.14000000000000057</v>
      </c>
      <c r="I685" s="24">
        <f>IF(OR(F685=0,F685="#N/A N/A"),0,H685 / F685*100)</f>
        <v>-0.26575550493546046</v>
      </c>
      <c r="J685" s="28">
        <v>-30700</v>
      </c>
      <c r="K685" s="51" t="str">
        <f>CONCATENATE(C791,D685, " Curncy")</f>
        <v>EURUSD Curncy</v>
      </c>
      <c r="L685" s="19">
        <f>IF(D685 = C791,1,_xll.BDP(K685,$L$7))</f>
        <v>1</v>
      </c>
      <c r="M685" s="21">
        <f>IF(D685 = C791,1,_xll.BDP(K685,$M$7)*L685)</f>
        <v>1.2309000000000001</v>
      </c>
      <c r="N685" s="7">
        <f>H685*J685*T685/M685</f>
        <v>3491.7540011373931</v>
      </c>
      <c r="O685" s="53">
        <f>N685 / Y791</f>
        <v>2.075433358725011E-5</v>
      </c>
      <c r="P685" s="7">
        <f>G685*J685*T685/M685</f>
        <v>-1310405.394426842</v>
      </c>
      <c r="Q685" s="54">
        <f>P685 / Y791*100</f>
        <v>-0.77888049048151164</v>
      </c>
      <c r="R685" s="54">
        <f>IF(Q685&lt;0,Q685,0)</f>
        <v>-0.77888049048151164</v>
      </c>
      <c r="S685" s="150">
        <f>IF(Q685&gt;0,Q685,0)</f>
        <v>0</v>
      </c>
      <c r="T685" s="33">
        <f>IF(EXACT(D685,UPPER(D685)),1,0.01)/V685</f>
        <v>1</v>
      </c>
      <c r="U685" s="43">
        <v>0</v>
      </c>
      <c r="V685" s="43">
        <v>1</v>
      </c>
      <c r="W685" s="143">
        <f>IF(AND(Q685&lt;0,O685&gt;0),O685,0)</f>
        <v>2.075433358725011E-5</v>
      </c>
      <c r="X685" s="143">
        <f>IF(AND(Q685&gt;0,O685&gt;0),O685,0)</f>
        <v>0</v>
      </c>
      <c r="Y685" s="194"/>
      <c r="Z685" s="180">
        <f>_xll.BDH(C685,$Z$7,$D$1,$D$1)</f>
        <v>51.57</v>
      </c>
      <c r="AA685" s="174">
        <f>IF(OR(F685="#N/A N/A",Z685="#N/A N/A"),0,  F685 - Z685)</f>
        <v>1.1099999999999994</v>
      </c>
      <c r="AB685" s="168">
        <f>IF(OR(Z685=0,Z685="#N/A N/A"),0,AA685 / Z685*100)</f>
        <v>2.15241419429901</v>
      </c>
      <c r="AC685" s="161">
        <v>-30700</v>
      </c>
      <c r="AD685" s="163">
        <f>IF(D685 = C791,1,_xll.BDP(K685,$AD$7)*L685)</f>
        <v>1.2319</v>
      </c>
      <c r="AE685" s="186">
        <f>AA685*AC685*T685/AD685 / AF791</f>
        <v>-1.6257688007799829E-4</v>
      </c>
      <c r="AF685" s="197"/>
      <c r="AG685" s="188"/>
      <c r="AH685" s="170"/>
    </row>
    <row r="686" spans="2:34" s="43" customFormat="1" ht="12" customHeight="1" x14ac:dyDescent="0.2">
      <c r="B686" s="48">
        <v>12115</v>
      </c>
      <c r="C686" s="223" t="s">
        <v>1099</v>
      </c>
      <c r="D686" s="43" t="str">
        <f>_xll.BDP(C686,$D$7)</f>
        <v>USD</v>
      </c>
      <c r="E686" s="19" t="s">
        <v>1173</v>
      </c>
      <c r="F686" s="20">
        <f>_xll.BDP(C686,$F$7)</f>
        <v>71.319999999999993</v>
      </c>
      <c r="G686" s="20">
        <f>_xll.BDP(C686,$G$7)</f>
        <v>71.319999999999993</v>
      </c>
      <c r="H686" s="36">
        <f>IF(OR(G686="#N/A N/A",F686="#N/A N/A"),0,  G686 - F686)</f>
        <v>0</v>
      </c>
      <c r="I686" s="24">
        <f>IF(OR(F686=0,F686="#N/A N/A"),0,H686 / F686*100)</f>
        <v>0</v>
      </c>
      <c r="J686" s="28">
        <v>0</v>
      </c>
      <c r="K686" s="51" t="str">
        <f>CONCATENATE(C791,D686, " Curncy")</f>
        <v>EURUSD Curncy</v>
      </c>
      <c r="L686" s="19">
        <f>IF(D686 = C791,1,_xll.BDP(K686,$L$7))</f>
        <v>1</v>
      </c>
      <c r="M686" s="21">
        <f>IF(D686 = C791,1,_xll.BDP(K686,$M$7)*L686)</f>
        <v>1.2309000000000001</v>
      </c>
      <c r="N686" s="7">
        <f>H686*J686*T686/M686</f>
        <v>0</v>
      </c>
      <c r="O686" s="53">
        <f>N686 / Y791</f>
        <v>0</v>
      </c>
      <c r="P686" s="7">
        <f>G686*J686*T686/M686</f>
        <v>0</v>
      </c>
      <c r="Q686" s="54">
        <f>P686 / Y791*100</f>
        <v>0</v>
      </c>
      <c r="R686" s="54">
        <f>IF(Q686&lt;0,Q686,0)</f>
        <v>0</v>
      </c>
      <c r="S686" s="150">
        <f>IF(Q686&gt;0,Q686,0)</f>
        <v>0</v>
      </c>
      <c r="T686" s="33">
        <f>IF(EXACT(D686,UPPER(D686)),1,0.01)/V686</f>
        <v>1</v>
      </c>
      <c r="U686" s="43">
        <v>0</v>
      </c>
      <c r="V686" s="43">
        <v>1</v>
      </c>
      <c r="W686" s="143">
        <f>IF(AND(Q686&lt;0,O686&gt;0),O686,0)</f>
        <v>0</v>
      </c>
      <c r="X686" s="143">
        <f>IF(AND(Q686&gt;0,O686&gt;0),O686,0)</f>
        <v>0</v>
      </c>
      <c r="Y686" s="194"/>
      <c r="Z686" s="180">
        <f>_xll.BDH(C686,$Z$7,$D$1,$D$1)</f>
        <v>71.069999999999993</v>
      </c>
      <c r="AA686" s="174">
        <f>IF(OR(F686="#N/A N/A",Z686="#N/A N/A"),0,  F686 - Z686)</f>
        <v>0.25</v>
      </c>
      <c r="AB686" s="168">
        <f>IF(OR(Z686=0,Z686="#N/A N/A"),0,AA686 / Z686*100)</f>
        <v>0.35176586464049531</v>
      </c>
      <c r="AC686" s="161">
        <v>0</v>
      </c>
      <c r="AD686" s="163">
        <f>IF(D686 = C791,1,_xll.BDP(K686,$AD$7)*L686)</f>
        <v>1.2319</v>
      </c>
      <c r="AE686" s="186">
        <f>AA686*AC686*T686/AD686 / AF791</f>
        <v>0</v>
      </c>
      <c r="AF686" s="197"/>
      <c r="AG686" s="188"/>
      <c r="AH686" s="170"/>
    </row>
    <row r="687" spans="2:34" s="43" customFormat="1" ht="12" customHeight="1" x14ac:dyDescent="0.2">
      <c r="B687" s="48">
        <v>18408</v>
      </c>
      <c r="C687" s="223" t="s">
        <v>1100</v>
      </c>
      <c r="D687" s="43" t="str">
        <f>_xll.BDP(C687,$D$7)</f>
        <v>USD</v>
      </c>
      <c r="E687" s="19" t="s">
        <v>1174</v>
      </c>
      <c r="F687" s="20">
        <f>_xll.BDP(C687,$F$7)</f>
        <v>26.8</v>
      </c>
      <c r="G687" s="20">
        <f>_xll.BDP(C687,$G$7)</f>
        <v>26.8</v>
      </c>
      <c r="H687" s="36">
        <f>IF(OR(G687="#N/A N/A",F687="#N/A N/A"),0,  G687 - F687)</f>
        <v>0</v>
      </c>
      <c r="I687" s="24">
        <f>IF(OR(F687=0,F687="#N/A N/A"),0,H687 / F687*100)</f>
        <v>0</v>
      </c>
      <c r="J687" s="28">
        <v>0</v>
      </c>
      <c r="K687" s="51" t="str">
        <f>CONCATENATE(C791,D687, " Curncy")</f>
        <v>EURUSD Curncy</v>
      </c>
      <c r="L687" s="19">
        <f>IF(D687 = C791,1,_xll.BDP(K687,$L$7))</f>
        <v>1</v>
      </c>
      <c r="M687" s="21">
        <f>IF(D687 = C791,1,_xll.BDP(K687,$M$7)*L687)</f>
        <v>1.2309000000000001</v>
      </c>
      <c r="N687" s="7">
        <f>H687*J687*T687/M687</f>
        <v>0</v>
      </c>
      <c r="O687" s="53">
        <f>N687 / Y791</f>
        <v>0</v>
      </c>
      <c r="P687" s="7">
        <f>G687*J687*T687/M687</f>
        <v>0</v>
      </c>
      <c r="Q687" s="54">
        <f>P687 / Y791*100</f>
        <v>0</v>
      </c>
      <c r="R687" s="54">
        <f>IF(Q687&lt;0,Q687,0)</f>
        <v>0</v>
      </c>
      <c r="S687" s="150">
        <f>IF(Q687&gt;0,Q687,0)</f>
        <v>0</v>
      </c>
      <c r="T687" s="33">
        <f>IF(EXACT(D687,UPPER(D687)),1,0.01)/V687</f>
        <v>1</v>
      </c>
      <c r="U687" s="43">
        <v>0</v>
      </c>
      <c r="V687" s="43">
        <v>1</v>
      </c>
      <c r="W687" s="143">
        <f>IF(AND(Q687&lt;0,O687&gt;0),O687,0)</f>
        <v>0</v>
      </c>
      <c r="X687" s="143">
        <f>IF(AND(Q687&gt;0,O687&gt;0),O687,0)</f>
        <v>0</v>
      </c>
      <c r="Y687" s="194"/>
      <c r="Z687" s="180">
        <f>_xll.BDH(C687,$Z$7,$D$1,$D$1)</f>
        <v>27.1</v>
      </c>
      <c r="AA687" s="174">
        <f>IF(OR(F687="#N/A N/A",Z687="#N/A N/A"),0,  F687 - Z687)</f>
        <v>-0.30000000000000071</v>
      </c>
      <c r="AB687" s="168">
        <f>IF(OR(Z687=0,Z687="#N/A N/A"),0,AA687 / Z687*100)</f>
        <v>-1.1070110701107037</v>
      </c>
      <c r="AC687" s="161">
        <v>0</v>
      </c>
      <c r="AD687" s="163">
        <f>IF(D687 = C791,1,_xll.BDP(K687,$AD$7)*L687)</f>
        <v>1.2319</v>
      </c>
      <c r="AE687" s="186">
        <f>AA687*AC687*T687/AD687 / AF791</f>
        <v>0</v>
      </c>
      <c r="AF687" s="197"/>
      <c r="AG687" s="188"/>
      <c r="AH687" s="170"/>
    </row>
    <row r="688" spans="2:34" s="43" customFormat="1" x14ac:dyDescent="0.2">
      <c r="B688" s="48">
        <v>19383</v>
      </c>
      <c r="C688" s="223" t="s">
        <v>40</v>
      </c>
      <c r="D688" s="43" t="str">
        <f>_xll.BDP(C688,$D$7)</f>
        <v>USD</v>
      </c>
      <c r="E688" s="19" t="s">
        <v>333</v>
      </c>
      <c r="F688" s="20">
        <f>_xll.BDP(C688,$F$7)</f>
        <v>332.3</v>
      </c>
      <c r="G688" s="20">
        <f>_xll.BDP(C688,$G$7)</f>
        <v>329.1</v>
      </c>
      <c r="H688" s="36">
        <f>IF(OR(G688="#N/A N/A",F688="#N/A N/A"),0,  G688 - F688)</f>
        <v>-3.1999999999999886</v>
      </c>
      <c r="I688" s="24">
        <f>IF(OR(F688=0,F688="#N/A N/A"),0,H688 / F688*100)</f>
        <v>-0.96298525428829029</v>
      </c>
      <c r="J688" s="28">
        <v>-14160</v>
      </c>
      <c r="K688" s="51" t="str">
        <f>CONCATENATE(C791,D688, " Curncy")</f>
        <v>EURUSD Curncy</v>
      </c>
      <c r="L688" s="19">
        <f>IF(D688 = C791,1,_xll.BDP(K688,$L$7))</f>
        <v>1</v>
      </c>
      <c r="M688" s="21">
        <f>IF(D688 = C791,1,_xll.BDP(K688,$M$7)*L688)</f>
        <v>1.2309000000000001</v>
      </c>
      <c r="N688" s="7">
        <f>H688*J688*T688/M688</f>
        <v>36812.088715573838</v>
      </c>
      <c r="O688" s="53">
        <f>N688 / Y791</f>
        <v>2.1880417950336667E-4</v>
      </c>
      <c r="P688" s="7">
        <f>G688*J688*T688/M688</f>
        <v>-3785893.2488423102</v>
      </c>
      <c r="Q688" s="54">
        <f>P688 / Y791*100</f>
        <v>-2.2502642335799443</v>
      </c>
      <c r="R688" s="54">
        <f>IF(Q688&lt;0,Q688,0)</f>
        <v>-2.2502642335799443</v>
      </c>
      <c r="S688" s="150">
        <f>IF(Q688&gt;0,Q688,0)</f>
        <v>0</v>
      </c>
      <c r="T688" s="33">
        <f>IF(EXACT(D688,UPPER(D688)),1,0.01)/V688</f>
        <v>1</v>
      </c>
      <c r="U688" s="43">
        <v>0</v>
      </c>
      <c r="V688" s="43">
        <v>1</v>
      </c>
      <c r="W688" s="143">
        <f>IF(AND(Q688&lt;0,O688&gt;0),O688,0)</f>
        <v>2.1880417950336667E-4</v>
      </c>
      <c r="X688" s="143">
        <f>IF(AND(Q688&gt;0,O688&gt;0),O688,0)</f>
        <v>0</v>
      </c>
      <c r="Y688" s="194"/>
      <c r="Z688" s="180">
        <f>_xll.BDH(C688,$Z$7,$D$1,$D$1)</f>
        <v>328.2</v>
      </c>
      <c r="AA688" s="174">
        <f>IF(OR(F688="#N/A N/A",Z688="#N/A N/A"),0,  F688 - Z688)</f>
        <v>4.1000000000000227</v>
      </c>
      <c r="AB688" s="168">
        <f>IF(OR(Z688=0,Z688="#N/A N/A"),0,AA688 / Z688*100)</f>
        <v>1.2492382693479656</v>
      </c>
      <c r="AC688" s="161">
        <v>-14160</v>
      </c>
      <c r="AD688" s="163">
        <f>IF(D688 = C791,1,_xll.BDP(K688,$AD$7)*L688)</f>
        <v>1.2319</v>
      </c>
      <c r="AE688" s="186">
        <f>AA688*AC688*T688/AD688 / AF791</f>
        <v>-2.7697753176066922E-4</v>
      </c>
      <c r="AF688" s="197"/>
      <c r="AG688" s="188"/>
      <c r="AH688" s="170"/>
    </row>
    <row r="689" spans="1:34" s="43" customFormat="1" ht="12" customHeight="1" x14ac:dyDescent="0.2">
      <c r="B689" s="48">
        <v>22497</v>
      </c>
      <c r="C689" s="223" t="s">
        <v>1101</v>
      </c>
      <c r="D689" s="43" t="str">
        <f>_xll.BDP(C689,$D$7)</f>
        <v>USD</v>
      </c>
      <c r="E689" s="19" t="s">
        <v>1175</v>
      </c>
      <c r="F689" s="20">
        <f>_xll.BDP(C689,$F$7)</f>
        <v>102.09</v>
      </c>
      <c r="G689" s="20">
        <f>_xll.BDP(C689,$G$7)</f>
        <v>102.09</v>
      </c>
      <c r="H689" s="36">
        <f>IF(OR(G689="#N/A N/A",F689="#N/A N/A"),0,  G689 - F689)</f>
        <v>0</v>
      </c>
      <c r="I689" s="24">
        <f>IF(OR(F689=0,F689="#N/A N/A"),0,H689 / F689*100)</f>
        <v>0</v>
      </c>
      <c r="J689" s="28">
        <v>0</v>
      </c>
      <c r="K689" s="51" t="str">
        <f>CONCATENATE(C791,D689, " Curncy")</f>
        <v>EURUSD Curncy</v>
      </c>
      <c r="L689" s="19">
        <f>IF(D689 = C791,1,_xll.BDP(K689,$L$7))</f>
        <v>1</v>
      </c>
      <c r="M689" s="21">
        <f>IF(D689 = C791,1,_xll.BDP(K689,$M$7)*L689)</f>
        <v>1.2309000000000001</v>
      </c>
      <c r="N689" s="7">
        <f>H689*J689*T689/M689</f>
        <v>0</v>
      </c>
      <c r="O689" s="53">
        <f>N689 / Y791</f>
        <v>0</v>
      </c>
      <c r="P689" s="7">
        <f>G689*J689*T689/M689</f>
        <v>0</v>
      </c>
      <c r="Q689" s="54">
        <f>P689 / Y791*100</f>
        <v>0</v>
      </c>
      <c r="R689" s="54">
        <f>IF(Q689&lt;0,Q689,0)</f>
        <v>0</v>
      </c>
      <c r="S689" s="150">
        <f>IF(Q689&gt;0,Q689,0)</f>
        <v>0</v>
      </c>
      <c r="T689" s="33">
        <f>IF(EXACT(D689,UPPER(D689)),1,0.01)/V689</f>
        <v>1</v>
      </c>
      <c r="U689" s="43">
        <v>0</v>
      </c>
      <c r="V689" s="43">
        <v>1</v>
      </c>
      <c r="W689" s="143">
        <f>IF(AND(Q689&lt;0,O689&gt;0),O689,0)</f>
        <v>0</v>
      </c>
      <c r="X689" s="143">
        <f>IF(AND(Q689&gt;0,O689&gt;0),O689,0)</f>
        <v>0</v>
      </c>
      <c r="Y689" s="194"/>
      <c r="Z689" s="180">
        <f>_xll.BDH(C689,$Z$7,$D$1,$D$1)</f>
        <v>101.35</v>
      </c>
      <c r="AA689" s="174">
        <f>IF(OR(F689="#N/A N/A",Z689="#N/A N/A"),0,  F689 - Z689)</f>
        <v>0.74000000000000909</v>
      </c>
      <c r="AB689" s="168">
        <f>IF(OR(Z689=0,Z689="#N/A N/A"),0,AA689 / Z689*100)</f>
        <v>0.7301430685742567</v>
      </c>
      <c r="AC689" s="161">
        <v>0</v>
      </c>
      <c r="AD689" s="163">
        <f>IF(D689 = C791,1,_xll.BDP(K689,$AD$7)*L689)</f>
        <v>1.2319</v>
      </c>
      <c r="AE689" s="186">
        <f>AA689*AC689*T689/AD689 / AF791</f>
        <v>0</v>
      </c>
      <c r="AF689" s="197"/>
      <c r="AG689" s="188"/>
      <c r="AH689" s="170"/>
    </row>
    <row r="690" spans="1:34" s="43" customFormat="1" x14ac:dyDescent="0.2">
      <c r="B690" s="48">
        <v>24750</v>
      </c>
      <c r="C690" s="223" t="s">
        <v>39</v>
      </c>
      <c r="D690" s="43" t="str">
        <f>_xll.BDP(C690,$D$7)</f>
        <v>USD</v>
      </c>
      <c r="E690" s="19" t="s">
        <v>332</v>
      </c>
      <c r="F690" s="20">
        <f>_xll.BDP(C690,$F$7)</f>
        <v>287.02</v>
      </c>
      <c r="G690" s="20">
        <f>_xll.BDP(C690,$G$7)</f>
        <v>286.01</v>
      </c>
      <c r="H690" s="36">
        <f>IF(OR(G690="#N/A N/A",F690="#N/A N/A"),0,  G690 - F690)</f>
        <v>-1.0099999999999909</v>
      </c>
      <c r="I690" s="24">
        <f>IF(OR(F690=0,F690="#N/A N/A"),0,H690 / F690*100)</f>
        <v>-0.35189185422618319</v>
      </c>
      <c r="J690" s="28">
        <v>0</v>
      </c>
      <c r="K690" s="51" t="str">
        <f>CONCATENATE(C791,D690, " Curncy")</f>
        <v>EURUSD Curncy</v>
      </c>
      <c r="L690" s="19">
        <f>IF(D690 = C791,1,_xll.BDP(K690,$L$7))</f>
        <v>1</v>
      </c>
      <c r="M690" s="21">
        <f>IF(D690 = C791,1,_xll.BDP(K690,$M$7)*L690)</f>
        <v>1.2309000000000001</v>
      </c>
      <c r="N690" s="7">
        <f>H690*J690*T690/M690</f>
        <v>0</v>
      </c>
      <c r="O690" s="53">
        <f>N690 / Y791</f>
        <v>0</v>
      </c>
      <c r="P690" s="7">
        <f>G690*J690*T690/M690</f>
        <v>0</v>
      </c>
      <c r="Q690" s="54">
        <f>P690 / Y791*100</f>
        <v>0</v>
      </c>
      <c r="R690" s="54">
        <f>IF(Q690&lt;0,Q690,0)</f>
        <v>0</v>
      </c>
      <c r="S690" s="150">
        <f>IF(Q690&gt;0,Q690,0)</f>
        <v>0</v>
      </c>
      <c r="T690" s="33">
        <f>IF(EXACT(D690,UPPER(D690)),1,0.01)/V690</f>
        <v>1</v>
      </c>
      <c r="U690" s="43">
        <v>0</v>
      </c>
      <c r="V690" s="43">
        <v>1</v>
      </c>
      <c r="W690" s="143">
        <f>IF(AND(Q690&lt;0,O690&gt;0),O690,0)</f>
        <v>0</v>
      </c>
      <c r="X690" s="143">
        <f>IF(AND(Q690&gt;0,O690&gt;0),O690,0)</f>
        <v>0</v>
      </c>
      <c r="Y690" s="194"/>
      <c r="Z690" s="180">
        <f>_xll.BDH(C690,$Z$7,$D$1,$D$1)</f>
        <v>284.08999999999997</v>
      </c>
      <c r="AA690" s="174">
        <f>IF(OR(F690="#N/A N/A",Z690="#N/A N/A"),0,  F690 - Z690)</f>
        <v>2.9300000000000068</v>
      </c>
      <c r="AB690" s="168">
        <f>IF(OR(Z690=0,Z690="#N/A N/A"),0,AA690 / Z690*100)</f>
        <v>1.0313633003625637</v>
      </c>
      <c r="AC690" s="161">
        <v>0</v>
      </c>
      <c r="AD690" s="163">
        <f>IF(D690 = C791,1,_xll.BDP(K690,$AD$7)*L690)</f>
        <v>1.2319</v>
      </c>
      <c r="AE690" s="186">
        <f>AA690*AC690*T690/AD690 / AF791</f>
        <v>0</v>
      </c>
      <c r="AF690" s="197"/>
      <c r="AG690" s="188"/>
      <c r="AH690" s="170"/>
    </row>
    <row r="691" spans="1:34" s="43" customFormat="1" x14ac:dyDescent="0.2">
      <c r="B691" s="48">
        <v>19902</v>
      </c>
      <c r="C691" s="223" t="s">
        <v>38</v>
      </c>
      <c r="D691" s="43" t="str">
        <f>_xll.BDP(C691,$D$7)</f>
        <v>USD</v>
      </c>
      <c r="E691" s="19" t="s">
        <v>331</v>
      </c>
      <c r="F691" s="20">
        <f>_xll.BDP(C691,$F$7)</f>
        <v>9.39</v>
      </c>
      <c r="G691" s="20">
        <f>_xll.BDP(C691,$G$7)</f>
        <v>9.44</v>
      </c>
      <c r="H691" s="36">
        <f>IF(OR(G691="#N/A N/A",F691="#N/A N/A"),0,  G691 - F691)</f>
        <v>4.9999999999998934E-2</v>
      </c>
      <c r="I691" s="24">
        <f>IF(OR(F691=0,F691="#N/A N/A"),0,H691 / F691*100)</f>
        <v>0.53248136315227834</v>
      </c>
      <c r="J691" s="28">
        <v>410000</v>
      </c>
      <c r="K691" s="51" t="str">
        <f>CONCATENATE(C791,D691, " Curncy")</f>
        <v>EURUSD Curncy</v>
      </c>
      <c r="L691" s="19">
        <f>IF(D691 = C791,1,_xll.BDP(K691,$L$7))</f>
        <v>1</v>
      </c>
      <c r="M691" s="21">
        <f>IF(D691 = C791,1,_xll.BDP(K691,$M$7)*L691)</f>
        <v>1.2309000000000001</v>
      </c>
      <c r="N691" s="7">
        <f>H691*J691*T691/M691</f>
        <v>16654.480461450614</v>
      </c>
      <c r="O691" s="53">
        <f>N691 / Y791</f>
        <v>9.8991121111823276E-5</v>
      </c>
      <c r="P691" s="7">
        <f>G691*J691*T691/M691</f>
        <v>3144365.911121943</v>
      </c>
      <c r="Q691" s="54">
        <f>P691 / Y791*100</f>
        <v>1.8689523665912633</v>
      </c>
      <c r="R691" s="54">
        <f>IF(Q691&lt;0,Q691,0)</f>
        <v>0</v>
      </c>
      <c r="S691" s="150">
        <f>IF(Q691&gt;0,Q691,0)</f>
        <v>1.8689523665912633</v>
      </c>
      <c r="T691" s="33">
        <f>IF(EXACT(D691,UPPER(D691)),1,0.01)/V691</f>
        <v>1</v>
      </c>
      <c r="U691" s="43">
        <v>0</v>
      </c>
      <c r="V691" s="43">
        <v>1</v>
      </c>
      <c r="W691" s="143">
        <f>IF(AND(Q691&lt;0,O691&gt;0),O691,0)</f>
        <v>0</v>
      </c>
      <c r="X691" s="143">
        <f>IF(AND(Q691&gt;0,O691&gt;0),O691,0)</f>
        <v>9.8991121111823276E-5</v>
      </c>
      <c r="Y691" s="194"/>
      <c r="Z691" s="180">
        <f>_xll.BDH(C691,$Z$7,$D$1,$D$1)</f>
        <v>9.5399999999999991</v>
      </c>
      <c r="AA691" s="174">
        <f>IF(OR(F691="#N/A N/A",Z691="#N/A N/A"),0,  F691 - Z691)</f>
        <v>-0.14999999999999858</v>
      </c>
      <c r="AB691" s="168">
        <f>IF(OR(Z691=0,Z691="#N/A N/A"),0,AA691 / Z691*100)</f>
        <v>-1.5723270440251422</v>
      </c>
      <c r="AC691" s="161">
        <v>410000</v>
      </c>
      <c r="AD691" s="163">
        <f>IF(D691 = C791,1,_xll.BDP(K691,$AD$7)*L691)</f>
        <v>1.2319</v>
      </c>
      <c r="AE691" s="186">
        <f>AA691*AC691*T691/AD691 / AF791</f>
        <v>-2.9340840228884015E-4</v>
      </c>
      <c r="AF691" s="197"/>
      <c r="AG691" s="188"/>
      <c r="AH691" s="170"/>
    </row>
    <row r="692" spans="1:34" s="43" customFormat="1" x14ac:dyDescent="0.2">
      <c r="B692" s="51">
        <v>27054</v>
      </c>
      <c r="D692" s="43" t="s">
        <v>36</v>
      </c>
      <c r="E692" s="19" t="s">
        <v>37</v>
      </c>
      <c r="F692" s="20">
        <v>1</v>
      </c>
      <c r="G692" s="20">
        <v>1</v>
      </c>
      <c r="H692" s="36">
        <f>IF(OR(G692="#N/A N/A",F692="#N/A N/A"),0,  G692 - F692)</f>
        <v>0</v>
      </c>
      <c r="I692" s="24">
        <f>IF(OR(F692=0,F692="#N/A N/A"),0,H692 / F692*100)</f>
        <v>0</v>
      </c>
      <c r="J692" s="28">
        <v>1933201</v>
      </c>
      <c r="K692" s="51" t="str">
        <f>CONCATENATE(C791,D692, " Curncy")</f>
        <v>EURUSD Curncy</v>
      </c>
      <c r="L692" s="19">
        <f>IF(D692 = C791,1,_xll.BDP(K692,$L$7))</f>
        <v>1</v>
      </c>
      <c r="M692" s="21">
        <f>IF(D692 = C791,1,_xll.BDP(K692,$M$7)*L692)</f>
        <v>1.2309000000000001</v>
      </c>
      <c r="N692" s="7">
        <f>H692*J692*T692/M692</f>
        <v>0</v>
      </c>
      <c r="O692" s="53">
        <f>N692 / Y791</f>
        <v>0</v>
      </c>
      <c r="P692" s="7">
        <f>G692*J692*T692/M692</f>
        <v>1570558.9406125597</v>
      </c>
      <c r="Q692" s="54">
        <f>P692 / Y791*100</f>
        <v>0.93351089914391205</v>
      </c>
      <c r="R692" s="54">
        <f>IF(Q692&lt;0,Q692,0)</f>
        <v>0</v>
      </c>
      <c r="S692" s="150">
        <f>IF(Q692&gt;0,Q692,0)</f>
        <v>0.93351089914391205</v>
      </c>
      <c r="T692" s="33">
        <f>IF(EXACT(D692,UPPER(D692)),1,0.01)/V692</f>
        <v>1</v>
      </c>
      <c r="U692" s="43">
        <v>1</v>
      </c>
      <c r="V692" s="43">
        <v>1</v>
      </c>
      <c r="W692" s="143">
        <f>IF(AND(Q692&lt;0,O692&gt;0),O692,0)</f>
        <v>0</v>
      </c>
      <c r="X692" s="143">
        <f>IF(AND(Q692&gt;0,O692&gt;0),O692,0)</f>
        <v>0</v>
      </c>
      <c r="Y692" s="194"/>
      <c r="Z692" s="180">
        <v>1</v>
      </c>
      <c r="AA692" s="174">
        <f>IF(OR(F692="#N/A N/A",Z692="#N/A N/A"),0,  F692 - Z692)</f>
        <v>0</v>
      </c>
      <c r="AB692" s="168">
        <f>IF(OR(Z692=0,Z692="#N/A N/A"),0,AA692 / Z692*100)</f>
        <v>0</v>
      </c>
      <c r="AC692" s="161">
        <v>1933201</v>
      </c>
      <c r="AD692" s="163">
        <f>IF(D692 = C791,1,_xll.BDP(K692,$AD$7)*L692)</f>
        <v>1.2319</v>
      </c>
      <c r="AE692" s="186">
        <f>AA692*AC692*T692/AD692 / AF791</f>
        <v>0</v>
      </c>
      <c r="AF692" s="197"/>
      <c r="AG692" s="188"/>
      <c r="AH692" s="170"/>
    </row>
    <row r="693" spans="1:34" s="43" customFormat="1" x14ac:dyDescent="0.2">
      <c r="B693" s="48">
        <v>20820</v>
      </c>
      <c r="C693" s="223" t="s">
        <v>35</v>
      </c>
      <c r="D693" s="43" t="str">
        <f>_xll.BDP(C693,$D$7)</f>
        <v>USD</v>
      </c>
      <c r="E693" s="19" t="s">
        <v>377</v>
      </c>
      <c r="F693" s="20">
        <f>_xll.BDP(C693,$F$7)</f>
        <v>49.95</v>
      </c>
      <c r="G693" s="20">
        <f>_xll.BDP(C693,$G$7)</f>
        <v>50.21</v>
      </c>
      <c r="H693" s="36">
        <f>IF(OR(G693="#N/A N/A",F693="#N/A N/A"),0,  G693 - F693)</f>
        <v>0.25999999999999801</v>
      </c>
      <c r="I693" s="24">
        <f>IF(OR(F693=0,F693="#N/A N/A"),0,H693 / F693*100)</f>
        <v>0.52052052052051656</v>
      </c>
      <c r="J693" s="28">
        <v>-35000</v>
      </c>
      <c r="K693" s="51" t="str">
        <f>CONCATENATE(C791,D693, " Curncy")</f>
        <v>EURUSD Curncy</v>
      </c>
      <c r="L693" s="19">
        <f>IF(D693 = C791,1,_xll.BDP(K693,$L$7))</f>
        <v>1</v>
      </c>
      <c r="M693" s="21">
        <f>IF(D693 = C791,1,_xll.BDP(K693,$M$7)*L693)</f>
        <v>1.2309000000000001</v>
      </c>
      <c r="N693" s="7">
        <f>H693*J693*T693/M693</f>
        <v>-7392.9644975220817</v>
      </c>
      <c r="O693" s="53">
        <f>N693 / Y791</f>
        <v>-4.394240010329777E-5</v>
      </c>
      <c r="P693" s="7">
        <f>G693*J693*T693/M693</f>
        <v>-1427695.1823868712</v>
      </c>
      <c r="Q693" s="54">
        <f>P693 / Y791*100</f>
        <v>-0.84859534968715289</v>
      </c>
      <c r="R693" s="54">
        <f>IF(Q693&lt;0,Q693,0)</f>
        <v>-0.84859534968715289</v>
      </c>
      <c r="S693" s="150">
        <f>IF(Q693&gt;0,Q693,0)</f>
        <v>0</v>
      </c>
      <c r="T693" s="33">
        <f>IF(EXACT(D693,UPPER(D693)),1,0.01)/V693</f>
        <v>1</v>
      </c>
      <c r="U693" s="43">
        <v>0</v>
      </c>
      <c r="V693" s="43">
        <v>1</v>
      </c>
      <c r="W693" s="143">
        <f>IF(AND(Q693&lt;0,O693&gt;0),O693,0)</f>
        <v>0</v>
      </c>
      <c r="X693" s="143">
        <f>IF(AND(Q693&gt;0,O693&gt;0),O693,0)</f>
        <v>0</v>
      </c>
      <c r="Y693" s="194"/>
      <c r="Z693" s="180">
        <f>_xll.BDH(C693,$Z$7,$D$1,$D$1)</f>
        <v>50.72</v>
      </c>
      <c r="AA693" s="174">
        <f>IF(OR(F693="#N/A N/A",Z693="#N/A N/A"),0,  F693 - Z693)</f>
        <v>-0.76999999999999602</v>
      </c>
      <c r="AB693" s="168">
        <f>IF(OR(Z693=0,Z693="#N/A N/A"),0,AA693 / Z693*100)</f>
        <v>-1.5181388012618218</v>
      </c>
      <c r="AC693" s="161">
        <v>-35000</v>
      </c>
      <c r="AD693" s="163">
        <f>IF(D693 = C791,1,_xll.BDP(K693,$AD$7)*L693)</f>
        <v>1.2319</v>
      </c>
      <c r="AE693" s="186">
        <f>AA693*AC693*T693/AD693 / AF791</f>
        <v>1.2857490149080123E-4</v>
      </c>
      <c r="AF693" s="197"/>
      <c r="AG693" s="188"/>
      <c r="AH693" s="170"/>
    </row>
    <row r="694" spans="1:34" s="43" customFormat="1" ht="12" customHeight="1" x14ac:dyDescent="0.2">
      <c r="B694" s="48">
        <v>26267</v>
      </c>
      <c r="C694" s="223" t="s">
        <v>1103</v>
      </c>
      <c r="D694" s="43" t="str">
        <f>_xll.BDP(C694,$D$7)</f>
        <v>USD</v>
      </c>
      <c r="E694" s="19" t="s">
        <v>1177</v>
      </c>
      <c r="F694" s="20">
        <f>_xll.BDP(C694,$F$7)</f>
        <v>15.29</v>
      </c>
      <c r="G694" s="20">
        <f>_xll.BDP(C694,$G$7)</f>
        <v>15.29</v>
      </c>
      <c r="H694" s="36">
        <f>IF(OR(G694="#N/A N/A",F694="#N/A N/A"),0,  G694 - F694)</f>
        <v>0</v>
      </c>
      <c r="I694" s="24">
        <f>IF(OR(F694=0,F694="#N/A N/A"),0,H694 / F694*100)</f>
        <v>0</v>
      </c>
      <c r="J694" s="28">
        <v>0</v>
      </c>
      <c r="K694" s="51" t="str">
        <f>CONCATENATE(C791,D694, " Curncy")</f>
        <v>EURUSD Curncy</v>
      </c>
      <c r="L694" s="19">
        <f>IF(D694 = C791,1,_xll.BDP(K694,$L$7))</f>
        <v>1</v>
      </c>
      <c r="M694" s="21">
        <f>IF(D694 = C791,1,_xll.BDP(K694,$M$7)*L694)</f>
        <v>1.2309000000000001</v>
      </c>
      <c r="N694" s="7">
        <f>H694*J694*T694/M694</f>
        <v>0</v>
      </c>
      <c r="O694" s="53">
        <f>N694 / Y791</f>
        <v>0</v>
      </c>
      <c r="P694" s="7">
        <f>G694*J694*T694/M694</f>
        <v>0</v>
      </c>
      <c r="Q694" s="54">
        <f>P694 / Y791*100</f>
        <v>0</v>
      </c>
      <c r="R694" s="54">
        <f>IF(Q694&lt;0,Q694,0)</f>
        <v>0</v>
      </c>
      <c r="S694" s="150">
        <f>IF(Q694&gt;0,Q694,0)</f>
        <v>0</v>
      </c>
      <c r="T694" s="33">
        <f>IF(EXACT(D694,UPPER(D694)),1,0.01)/V694</f>
        <v>1</v>
      </c>
      <c r="U694" s="43">
        <v>0</v>
      </c>
      <c r="V694" s="43">
        <v>1</v>
      </c>
      <c r="W694" s="143">
        <f>IF(AND(Q694&lt;0,O694&gt;0),O694,0)</f>
        <v>0</v>
      </c>
      <c r="X694" s="143">
        <f>IF(AND(Q694&gt;0,O694&gt;0),O694,0)</f>
        <v>0</v>
      </c>
      <c r="Y694" s="194"/>
      <c r="Z694" s="180">
        <f>_xll.BDH(C694,$Z$7,$D$1,$D$1)</f>
        <v>15.73</v>
      </c>
      <c r="AA694" s="174">
        <f>IF(OR(F694="#N/A N/A",Z694="#N/A N/A"),0,  F694 - Z694)</f>
        <v>-0.44000000000000128</v>
      </c>
      <c r="AB694" s="168">
        <f>IF(OR(Z694=0,Z694="#N/A N/A"),0,AA694 / Z694*100)</f>
        <v>-2.7972027972028051</v>
      </c>
      <c r="AC694" s="161">
        <v>0</v>
      </c>
      <c r="AD694" s="163">
        <f>IF(D694 = C791,1,_xll.BDP(K694,$AD$7)*L694)</f>
        <v>1.2319</v>
      </c>
      <c r="AE694" s="186">
        <f>AA694*AC694*T694/AD694 / AF791</f>
        <v>0</v>
      </c>
      <c r="AF694" s="197"/>
      <c r="AG694" s="188"/>
      <c r="AH694" s="170"/>
    </row>
    <row r="695" spans="1:34" s="43" customFormat="1" x14ac:dyDescent="0.2">
      <c r="B695" s="48">
        <v>2974</v>
      </c>
      <c r="C695" s="223" t="s">
        <v>34</v>
      </c>
      <c r="D695" s="43" t="str">
        <f>_xll.BDP(C695,$D$7)</f>
        <v>USD</v>
      </c>
      <c r="E695" s="19" t="s">
        <v>330</v>
      </c>
      <c r="F695" s="20">
        <f>_xll.BDP(C695,$F$7)</f>
        <v>181.35</v>
      </c>
      <c r="G695" s="20">
        <f>_xll.BDP(C695,$G$7)</f>
        <v>183.36</v>
      </c>
      <c r="H695" s="36">
        <f>IF(OR(G695="#N/A N/A",F695="#N/A N/A"),0,  G695 - F695)</f>
        <v>2.0100000000000193</v>
      </c>
      <c r="I695" s="24">
        <f>IF(OR(F695=0,F695="#N/A N/A"),0,H695 / F695*100)</f>
        <v>1.1083540115798287</v>
      </c>
      <c r="J695" s="28">
        <v>-33315</v>
      </c>
      <c r="K695" s="51" t="str">
        <f>CONCATENATE(C791,D695, " Curncy")</f>
        <v>EURUSD Curncy</v>
      </c>
      <c r="L695" s="19">
        <f>IF(D695 = C791,1,_xll.BDP(K695,$L$7))</f>
        <v>1</v>
      </c>
      <c r="M695" s="21">
        <f>IF(D695 = C791,1,_xll.BDP(K695,$M$7)*L695)</f>
        <v>1.2309000000000001</v>
      </c>
      <c r="N695" s="7">
        <f>H695*J695*T695/M695</f>
        <v>-54401.779185962012</v>
      </c>
      <c r="O695" s="53">
        <f>N695 / Y791</f>
        <v>-3.2335401422826313E-4</v>
      </c>
      <c r="P695" s="7">
        <f>G695*J695*T695/M695</f>
        <v>-4962741.4087253232</v>
      </c>
      <c r="Q695" s="54">
        <f>P695 / Y791*100</f>
        <v>-2.9497607984524263</v>
      </c>
      <c r="R695" s="54">
        <f>IF(Q695&lt;0,Q695,0)</f>
        <v>-2.9497607984524263</v>
      </c>
      <c r="S695" s="150">
        <f>IF(Q695&gt;0,Q695,0)</f>
        <v>0</v>
      </c>
      <c r="T695" s="33">
        <f>IF(EXACT(D695,UPPER(D695)),1,0.01)/V695</f>
        <v>1</v>
      </c>
      <c r="U695" s="43">
        <v>0</v>
      </c>
      <c r="V695" s="43">
        <v>1</v>
      </c>
      <c r="W695" s="143">
        <f>IF(AND(Q695&lt;0,O695&gt;0),O695,0)</f>
        <v>0</v>
      </c>
      <c r="X695" s="143">
        <f>IF(AND(Q695&gt;0,O695&gt;0),O695,0)</f>
        <v>0</v>
      </c>
      <c r="Y695" s="194"/>
      <c r="Z695" s="180">
        <f>_xll.BDH(C695,$Z$7,$D$1,$D$1)</f>
        <v>184.99</v>
      </c>
      <c r="AA695" s="174">
        <f>IF(OR(F695="#N/A N/A",Z695="#N/A N/A"),0,  F695 - Z695)</f>
        <v>-3.6400000000000148</v>
      </c>
      <c r="AB695" s="168">
        <f>IF(OR(Z695=0,Z695="#N/A N/A"),0,AA695 / Z695*100)</f>
        <v>-1.9676739283204576</v>
      </c>
      <c r="AC695" s="161">
        <v>-33315</v>
      </c>
      <c r="AD695" s="163">
        <f>IF(D695 = C791,1,_xll.BDP(K695,$AD$7)*L695)</f>
        <v>1.2319</v>
      </c>
      <c r="AE695" s="186">
        <f>AA695*AC695*T695/AD695 / AF791</f>
        <v>5.7854698141463965E-4</v>
      </c>
      <c r="AF695" s="197"/>
      <c r="AG695" s="188"/>
      <c r="AH695" s="170"/>
    </row>
    <row r="696" spans="1:34" s="43" customFormat="1" x14ac:dyDescent="0.2">
      <c r="B696" s="48">
        <v>27557</v>
      </c>
      <c r="C696" s="223" t="s">
        <v>375</v>
      </c>
      <c r="D696" s="43" t="str">
        <f>_xll.BDP(C696,$D$7)</f>
        <v>USD</v>
      </c>
      <c r="E696" s="19" t="s">
        <v>376</v>
      </c>
      <c r="F696" s="20">
        <f>_xll.BDP(C696,$F$7)</f>
        <v>30</v>
      </c>
      <c r="G696" s="20">
        <f>_xll.BDP(C696,$G$7)</f>
        <v>30.58</v>
      </c>
      <c r="H696" s="36">
        <f>IF(OR(G696="#N/A N/A",F696="#N/A N/A"),0,  G696 - F696)</f>
        <v>0.57999999999999829</v>
      </c>
      <c r="I696" s="24">
        <f>IF(OR(F696=0,F696="#N/A N/A"),0,H696 / F696*100)</f>
        <v>1.9333333333333276</v>
      </c>
      <c r="J696" s="28">
        <v>-68000</v>
      </c>
      <c r="K696" s="51" t="str">
        <f>CONCATENATE(C791,D696, " Curncy")</f>
        <v>EURUSD Curncy</v>
      </c>
      <c r="L696" s="19">
        <f>IF(D696 = C791,1,_xll.BDP(K696,$L$7))</f>
        <v>1</v>
      </c>
      <c r="M696" s="21">
        <f>IF(D696 = C791,1,_xll.BDP(K696,$M$7)*L696)</f>
        <v>1.2309000000000001</v>
      </c>
      <c r="N696" s="7">
        <f>H696*J696*T696/M696</f>
        <v>-32041.595580469479</v>
      </c>
      <c r="O696" s="53">
        <f>N696 / Y791</f>
        <v>-1.9044925934879912E-4</v>
      </c>
      <c r="P696" s="7">
        <f>G696*J696*T696/M696</f>
        <v>-1689365.5049151026</v>
      </c>
      <c r="Q696" s="54">
        <f>P696 / Y791*100</f>
        <v>-1.0041273018769474</v>
      </c>
      <c r="R696" s="54">
        <f>IF(Q696&lt;0,Q696,0)</f>
        <v>-1.0041273018769474</v>
      </c>
      <c r="S696" s="150">
        <f>IF(Q696&gt;0,Q696,0)</f>
        <v>0</v>
      </c>
      <c r="T696" s="33">
        <f>IF(EXACT(D696,UPPER(D696)),1,0.01)/V696</f>
        <v>1</v>
      </c>
      <c r="U696" s="43">
        <v>0</v>
      </c>
      <c r="V696" s="43">
        <v>1</v>
      </c>
      <c r="W696" s="143">
        <f>IF(AND(Q696&lt;0,O696&gt;0),O696,0)</f>
        <v>0</v>
      </c>
      <c r="X696" s="143">
        <f>IF(AND(Q696&gt;0,O696&gt;0),O696,0)</f>
        <v>0</v>
      </c>
      <c r="Y696" s="194"/>
      <c r="Z696" s="180">
        <f>_xll.BDH(C696,$Z$7,$D$1,$D$1)</f>
        <v>30.28</v>
      </c>
      <c r="AA696" s="174">
        <f>IF(OR(F696="#N/A N/A",Z696="#N/A N/A"),0,  F696 - Z696)</f>
        <v>-0.28000000000000114</v>
      </c>
      <c r="AB696" s="168">
        <f>IF(OR(Z696=0,Z696="#N/A N/A"),0,AA696 / Z696*100)</f>
        <v>-0.92470277410832602</v>
      </c>
      <c r="AC696" s="161">
        <v>-68000</v>
      </c>
      <c r="AD696" s="163">
        <f>IF(D696 = C791,1,_xll.BDP(K696,$AD$7)*L696)</f>
        <v>1.2319</v>
      </c>
      <c r="AE696" s="186">
        <f>AA696*AC696*T696/AD696 / AF791</f>
        <v>9.0837333001294167E-5</v>
      </c>
      <c r="AF696" s="197"/>
      <c r="AG696" s="188"/>
      <c r="AH696" s="170"/>
    </row>
    <row r="697" spans="1:34" s="43" customFormat="1" ht="12" customHeight="1" x14ac:dyDescent="0.2">
      <c r="B697" s="48">
        <v>15866</v>
      </c>
      <c r="C697" s="223" t="s">
        <v>1102</v>
      </c>
      <c r="D697" s="43" t="str">
        <f>_xll.BDP(C697,$D$7)</f>
        <v>USD</v>
      </c>
      <c r="E697" s="19" t="s">
        <v>1176</v>
      </c>
      <c r="F697" s="20">
        <f>_xll.BDP(C697,$F$7)</f>
        <v>34</v>
      </c>
      <c r="G697" s="20">
        <f>_xll.BDP(C697,$G$7)</f>
        <v>34</v>
      </c>
      <c r="H697" s="36">
        <f>IF(OR(G697="#N/A N/A",F697="#N/A N/A"),0,  G697 - F697)</f>
        <v>0</v>
      </c>
      <c r="I697" s="24">
        <f>IF(OR(F697=0,F697="#N/A N/A"),0,H697 / F697*100)</f>
        <v>0</v>
      </c>
      <c r="J697" s="28">
        <v>0</v>
      </c>
      <c r="K697" s="51" t="str">
        <f>CONCATENATE(C791,D697, " Curncy")</f>
        <v>EURUSD Curncy</v>
      </c>
      <c r="L697" s="19">
        <f>IF(D697 = C791,1,_xll.BDP(K697,$L$7))</f>
        <v>1</v>
      </c>
      <c r="M697" s="21">
        <f>IF(D697 = C791,1,_xll.BDP(K697,$M$7)*L697)</f>
        <v>1.2309000000000001</v>
      </c>
      <c r="N697" s="7">
        <f>H697*J697*T697/M697</f>
        <v>0</v>
      </c>
      <c r="O697" s="53">
        <f>N697 / Y791</f>
        <v>0</v>
      </c>
      <c r="P697" s="7">
        <f>G697*J697*T697/M697</f>
        <v>0</v>
      </c>
      <c r="Q697" s="54">
        <f>P697 / Y791*100</f>
        <v>0</v>
      </c>
      <c r="R697" s="54">
        <f>IF(Q697&lt;0,Q697,0)</f>
        <v>0</v>
      </c>
      <c r="S697" s="150">
        <f>IF(Q697&gt;0,Q697,0)</f>
        <v>0</v>
      </c>
      <c r="T697" s="33">
        <f>IF(EXACT(D697,UPPER(D697)),1,0.01)/V697</f>
        <v>1</v>
      </c>
      <c r="U697" s="43">
        <v>0</v>
      </c>
      <c r="V697" s="43">
        <v>1</v>
      </c>
      <c r="W697" s="143">
        <f>IF(AND(Q697&lt;0,O697&gt;0),O697,0)</f>
        <v>0</v>
      </c>
      <c r="X697" s="143">
        <f>IF(AND(Q697&gt;0,O697&gt;0),O697,0)</f>
        <v>0</v>
      </c>
      <c r="Y697" s="194"/>
      <c r="Z697" s="180">
        <f>_xll.BDH(C697,$Z$7,$D$1,$D$1)</f>
        <v>34.97</v>
      </c>
      <c r="AA697" s="174">
        <f>IF(OR(F697="#N/A N/A",Z697="#N/A N/A"),0,  F697 - Z697)</f>
        <v>-0.96999999999999886</v>
      </c>
      <c r="AB697" s="168">
        <f>IF(OR(Z697=0,Z697="#N/A N/A"),0,AA697 / Z697*100)</f>
        <v>-2.7738061195310233</v>
      </c>
      <c r="AC697" s="161">
        <v>0</v>
      </c>
      <c r="AD697" s="163">
        <f>IF(D697 = C791,1,_xll.BDP(K697,$AD$7)*L697)</f>
        <v>1.2319</v>
      </c>
      <c r="AE697" s="186">
        <f>AA697*AC697*T697/AD697 / AF791</f>
        <v>0</v>
      </c>
      <c r="AF697" s="197"/>
      <c r="AG697" s="188"/>
      <c r="AH697" s="170"/>
    </row>
    <row r="698" spans="1:34" s="43" customFormat="1" ht="12" customHeight="1" x14ac:dyDescent="0.2">
      <c r="B698" s="48">
        <v>19944</v>
      </c>
      <c r="C698" s="223" t="s">
        <v>1105</v>
      </c>
      <c r="D698" s="43" t="str">
        <f>_xll.BDP(C698,$D$7)</f>
        <v>USD</v>
      </c>
      <c r="E698" s="19" t="s">
        <v>1179</v>
      </c>
      <c r="F698" s="20">
        <f>_xll.BDP(C698,$F$7)</f>
        <v>49.01</v>
      </c>
      <c r="G698" s="20">
        <f>_xll.BDP(C698,$G$7)</f>
        <v>49.01</v>
      </c>
      <c r="H698" s="36">
        <f>IF(OR(G698="#N/A N/A",F698="#N/A N/A"),0,  G698 - F698)</f>
        <v>0</v>
      </c>
      <c r="I698" s="24">
        <f>IF(OR(F698=0,F698="#N/A N/A"),0,H698 / F698*100)</f>
        <v>0</v>
      </c>
      <c r="J698" s="28">
        <v>0</v>
      </c>
      <c r="K698" s="51" t="str">
        <f>CONCATENATE(C791,D698, " Curncy")</f>
        <v>EURUSD Curncy</v>
      </c>
      <c r="L698" s="19">
        <f>IF(D698 = C791,1,_xll.BDP(K698,$L$7))</f>
        <v>1</v>
      </c>
      <c r="M698" s="21">
        <f>IF(D698 = C791,1,_xll.BDP(K698,$M$7)*L698)</f>
        <v>1.2309000000000001</v>
      </c>
      <c r="N698" s="7">
        <f>H698*J698*T698/M698</f>
        <v>0</v>
      </c>
      <c r="O698" s="53">
        <f>N698 / Y791</f>
        <v>0</v>
      </c>
      <c r="P698" s="7">
        <f>G698*J698*T698/M698</f>
        <v>0</v>
      </c>
      <c r="Q698" s="54">
        <f>P698 / Y791*100</f>
        <v>0</v>
      </c>
      <c r="R698" s="54">
        <f>IF(Q698&lt;0,Q698,0)</f>
        <v>0</v>
      </c>
      <c r="S698" s="150">
        <f>IF(Q698&gt;0,Q698,0)</f>
        <v>0</v>
      </c>
      <c r="T698" s="33">
        <f>IF(EXACT(D698,UPPER(D698)),1,0.01)/V698</f>
        <v>1</v>
      </c>
      <c r="U698" s="43">
        <v>0</v>
      </c>
      <c r="V698" s="43">
        <v>1</v>
      </c>
      <c r="W698" s="143">
        <f>IF(AND(Q698&lt;0,O698&gt;0),O698,0)</f>
        <v>0</v>
      </c>
      <c r="X698" s="143">
        <f>IF(AND(Q698&gt;0,O698&gt;0),O698,0)</f>
        <v>0</v>
      </c>
      <c r="Y698" s="194"/>
      <c r="Z698" s="180">
        <f>_xll.BDH(C698,$Z$7,$D$1,$D$1)</f>
        <v>48.89</v>
      </c>
      <c r="AA698" s="174">
        <f>IF(OR(F698="#N/A N/A",Z698="#N/A N/A"),0,  F698 - Z698)</f>
        <v>0.11999999999999744</v>
      </c>
      <c r="AB698" s="168">
        <f>IF(OR(Z698=0,Z698="#N/A N/A"),0,AA698 / Z698*100)</f>
        <v>0.24544896706892499</v>
      </c>
      <c r="AC698" s="161">
        <v>0</v>
      </c>
      <c r="AD698" s="163">
        <f>IF(D698 = C791,1,_xll.BDP(K698,$AD$7)*L698)</f>
        <v>1.2319</v>
      </c>
      <c r="AE698" s="186">
        <f>AA698*AC698*T698/AD698 / AF791</f>
        <v>0</v>
      </c>
      <c r="AF698" s="197"/>
      <c r="AG698" s="188"/>
      <c r="AH698" s="170"/>
    </row>
    <row r="699" spans="1:34" s="43" customFormat="1" x14ac:dyDescent="0.2">
      <c r="B699" s="48">
        <v>25072</v>
      </c>
      <c r="C699" s="223" t="s">
        <v>33</v>
      </c>
      <c r="D699" s="43" t="str">
        <f>_xll.BDP(C699,$D$7)</f>
        <v>USD</v>
      </c>
      <c r="E699" s="19" t="s">
        <v>328</v>
      </c>
      <c r="F699" s="20">
        <f>_xll.BDP(C699,$F$7)</f>
        <v>72.569999999999993</v>
      </c>
      <c r="G699" s="20">
        <f>_xll.BDP(C699,$G$7)</f>
        <v>73.010000000000005</v>
      </c>
      <c r="H699" s="36">
        <f>IF(OR(G699="#N/A N/A",F699="#N/A N/A"),0,  G699 - F699)</f>
        <v>0.44000000000001194</v>
      </c>
      <c r="I699" s="24">
        <f>IF(OR(F699=0,F699="#N/A N/A"),0,H699 / F699*100)</f>
        <v>0.60631114785725782</v>
      </c>
      <c r="J699" s="28">
        <v>39575</v>
      </c>
      <c r="K699" s="51" t="str">
        <f>CONCATENATE(C791,D699, " Curncy")</f>
        <v>EURUSD Curncy</v>
      </c>
      <c r="L699" s="19">
        <f>IF(D699 = C791,1,_xll.BDP(K699,$L$7))</f>
        <v>1</v>
      </c>
      <c r="M699" s="21">
        <f>IF(D699 = C791,1,_xll.BDP(K699,$M$7)*L699)</f>
        <v>1.2309000000000001</v>
      </c>
      <c r="N699" s="7">
        <f>H699*J699*T699/M699</f>
        <v>14146.559428061151</v>
      </c>
      <c r="O699" s="53">
        <f>N699 / Y791</f>
        <v>8.4084506922939623E-5</v>
      </c>
      <c r="P699" s="7">
        <f>G699*J699*T699/M699</f>
        <v>2347364.3269152651</v>
      </c>
      <c r="Q699" s="54">
        <f>P699 / Y791*100</f>
        <v>1.3952295114644673</v>
      </c>
      <c r="R699" s="54">
        <f>IF(Q699&lt;0,Q699,0)</f>
        <v>0</v>
      </c>
      <c r="S699" s="150">
        <f>IF(Q699&gt;0,Q699,0)</f>
        <v>1.3952295114644673</v>
      </c>
      <c r="T699" s="33">
        <f>IF(EXACT(D699,UPPER(D699)),1,0.01)/V699</f>
        <v>1</v>
      </c>
      <c r="U699" s="43">
        <v>0</v>
      </c>
      <c r="V699" s="43">
        <v>1</v>
      </c>
      <c r="W699" s="143">
        <f>IF(AND(Q699&lt;0,O699&gt;0),O699,0)</f>
        <v>0</v>
      </c>
      <c r="X699" s="143">
        <f>IF(AND(Q699&gt;0,O699&gt;0),O699,0)</f>
        <v>8.4084506922939623E-5</v>
      </c>
      <c r="Y699" s="194"/>
      <c r="Z699" s="180">
        <f>_xll.BDH(C699,$Z$7,$D$1,$D$1)</f>
        <v>72.36</v>
      </c>
      <c r="AA699" s="174">
        <f>IF(OR(F699="#N/A N/A",Z699="#N/A N/A"),0,  F699 - Z699)</f>
        <v>0.20999999999999375</v>
      </c>
      <c r="AB699" s="168">
        <f>IF(OR(Z699=0,Z699="#N/A N/A"),0,AA699 / Z699*100)</f>
        <v>0.29021558872304276</v>
      </c>
      <c r="AC699" s="161">
        <v>39575</v>
      </c>
      <c r="AD699" s="163">
        <f>IF(D699 = C791,1,_xll.BDP(K699,$AD$7)*L699)</f>
        <v>1.2319</v>
      </c>
      <c r="AE699" s="186">
        <f>AA699*AC699*T699/AD699 / AF791</f>
        <v>3.9649493972714288E-5</v>
      </c>
      <c r="AF699" s="197"/>
      <c r="AG699" s="188"/>
      <c r="AH699" s="170"/>
    </row>
    <row r="700" spans="1:34" s="43" customFormat="1" x14ac:dyDescent="0.2">
      <c r="B700" s="48">
        <v>22516</v>
      </c>
      <c r="C700" s="223" t="s">
        <v>32</v>
      </c>
      <c r="D700" s="43" t="str">
        <f>_xll.BDP(C700,$D$7)</f>
        <v>USD</v>
      </c>
      <c r="E700" s="19" t="s">
        <v>326</v>
      </c>
      <c r="F700" s="20">
        <f>_xll.BDP(C700,$F$7)</f>
        <v>2.66</v>
      </c>
      <c r="G700" s="20">
        <f>_xll.BDP(C700,$G$7)</f>
        <v>2.66</v>
      </c>
      <c r="H700" s="36">
        <f>IF(OR(G700="#N/A N/A",F700="#N/A N/A"),0,  G700 - F700)</f>
        <v>0</v>
      </c>
      <c r="I700" s="24">
        <f>IF(OR(F700=0,F700="#N/A N/A"),0,H700 / F700*100)</f>
        <v>0</v>
      </c>
      <c r="J700" s="28">
        <v>-1374000</v>
      </c>
      <c r="K700" s="51" t="str">
        <f>CONCATENATE(C791,D700, " Curncy")</f>
        <v>EURUSD Curncy</v>
      </c>
      <c r="L700" s="19">
        <f>IF(D700 = C791,1,_xll.BDP(K700,$L$7))</f>
        <v>1</v>
      </c>
      <c r="M700" s="21">
        <f>IF(D700 = C791,1,_xll.BDP(K700,$M$7)*L700)</f>
        <v>1.2309000000000001</v>
      </c>
      <c r="N700" s="7">
        <f>H700*J700*T700/M700</f>
        <v>0</v>
      </c>
      <c r="O700" s="53">
        <f>N700 / Y791</f>
        <v>0</v>
      </c>
      <c r="P700" s="7">
        <f>G700*J700*T700/M700</f>
        <v>-2969242.0180355837</v>
      </c>
      <c r="Q700" s="54">
        <f>P700 / Y791*100</f>
        <v>-1.7648619955333851</v>
      </c>
      <c r="R700" s="54">
        <f>IF(Q700&lt;0,Q700,0)</f>
        <v>-1.7648619955333851</v>
      </c>
      <c r="S700" s="150">
        <f>IF(Q700&gt;0,Q700,0)</f>
        <v>0</v>
      </c>
      <c r="T700" s="33">
        <f>IF(EXACT(D700,UPPER(D700)),1,0.01)/V700</f>
        <v>1</v>
      </c>
      <c r="U700" s="43">
        <v>0</v>
      </c>
      <c r="V700" s="43">
        <v>1</v>
      </c>
      <c r="W700" s="143">
        <f>IF(AND(Q700&lt;0,O700&gt;0),O700,0)</f>
        <v>0</v>
      </c>
      <c r="X700" s="143">
        <f>IF(AND(Q700&gt;0,O700&gt;0),O700,0)</f>
        <v>0</v>
      </c>
      <c r="Y700" s="194"/>
      <c r="Z700" s="180">
        <f>_xll.BDH(C700,$Z$7,$D$1,$D$1)</f>
        <v>2.68</v>
      </c>
      <c r="AA700" s="174">
        <f>IF(OR(F700="#N/A N/A",Z700="#N/A N/A"),0,  F700 - Z700)</f>
        <v>-2.0000000000000018E-2</v>
      </c>
      <c r="AB700" s="168">
        <f>IF(OR(Z700=0,Z700="#N/A N/A"),0,AA700 / Z700*100)</f>
        <v>-0.74626865671641851</v>
      </c>
      <c r="AC700" s="161">
        <v>-1374000</v>
      </c>
      <c r="AD700" s="163">
        <f>IF(D700 = C791,1,_xll.BDP(K700,$AD$7)*L700)</f>
        <v>1.2319</v>
      </c>
      <c r="AE700" s="186">
        <f>AA700*AC700*T700/AD700 / AF791</f>
        <v>1.3110346170564895E-4</v>
      </c>
      <c r="AF700" s="197"/>
      <c r="AG700" s="188"/>
      <c r="AH700" s="170"/>
    </row>
    <row r="701" spans="1:34" s="43" customFormat="1" ht="12" customHeight="1" x14ac:dyDescent="0.2">
      <c r="B701" s="48">
        <v>1958</v>
      </c>
      <c r="C701" s="223" t="s">
        <v>1106</v>
      </c>
      <c r="D701" s="43" t="str">
        <f>_xll.BDP(C701,$D$7)</f>
        <v>USD</v>
      </c>
      <c r="E701" s="19" t="s">
        <v>1180</v>
      </c>
      <c r="F701" s="20">
        <f>_xll.BDP(C701,$F$7)</f>
        <v>56.72</v>
      </c>
      <c r="G701" s="20">
        <f>_xll.BDP(C701,$G$7)</f>
        <v>56.72</v>
      </c>
      <c r="H701" s="36">
        <f>IF(OR(G701="#N/A N/A",F701="#N/A N/A"),0,  G701 - F701)</f>
        <v>0</v>
      </c>
      <c r="I701" s="24">
        <f>IF(OR(F701=0,F701="#N/A N/A"),0,H701 / F701*100)</f>
        <v>0</v>
      </c>
      <c r="J701" s="28">
        <v>0</v>
      </c>
      <c r="K701" s="51" t="str">
        <f>CONCATENATE(C791,D701, " Curncy")</f>
        <v>EURUSD Curncy</v>
      </c>
      <c r="L701" s="19">
        <f>IF(D701 = C791,1,_xll.BDP(K701,$L$7))</f>
        <v>1</v>
      </c>
      <c r="M701" s="21">
        <f>IF(D701 = C791,1,_xll.BDP(K701,$M$7)*L701)</f>
        <v>1.2309000000000001</v>
      </c>
      <c r="N701" s="7">
        <f>H701*J701*T701/M701</f>
        <v>0</v>
      </c>
      <c r="O701" s="53">
        <f>N701 / Y791</f>
        <v>0</v>
      </c>
      <c r="P701" s="7">
        <f>G701*J701*T701/M701</f>
        <v>0</v>
      </c>
      <c r="Q701" s="54">
        <f>P701 / Y791*100</f>
        <v>0</v>
      </c>
      <c r="R701" s="54">
        <f>IF(Q701&lt;0,Q701,0)</f>
        <v>0</v>
      </c>
      <c r="S701" s="150">
        <f>IF(Q701&gt;0,Q701,0)</f>
        <v>0</v>
      </c>
      <c r="T701" s="33">
        <f>IF(EXACT(D701,UPPER(D701)),1,0.01)/V701</f>
        <v>1</v>
      </c>
      <c r="U701" s="43">
        <v>0</v>
      </c>
      <c r="V701" s="43">
        <v>1</v>
      </c>
      <c r="W701" s="143">
        <f>IF(AND(Q701&lt;0,O701&gt;0),O701,0)</f>
        <v>0</v>
      </c>
      <c r="X701" s="143">
        <f>IF(AND(Q701&gt;0,O701&gt;0),O701,0)</f>
        <v>0</v>
      </c>
      <c r="Y701" s="194"/>
      <c r="Z701" s="180">
        <f>_xll.BDH(C701,$Z$7,$D$1,$D$1)</f>
        <v>57.07</v>
      </c>
      <c r="AA701" s="174">
        <f>IF(OR(F701="#N/A N/A",Z701="#N/A N/A"),0,  F701 - Z701)</f>
        <v>-0.35000000000000142</v>
      </c>
      <c r="AB701" s="168">
        <f>IF(OR(Z701=0,Z701="#N/A N/A"),0,AA701 / Z701*100)</f>
        <v>-0.61328193446644719</v>
      </c>
      <c r="AC701" s="161">
        <v>0</v>
      </c>
      <c r="AD701" s="163">
        <f>IF(D701 = C791,1,_xll.BDP(K701,$AD$7)*L701)</f>
        <v>1.2319</v>
      </c>
      <c r="AE701" s="186">
        <f>AA701*AC701*T701/AD701 / AF791</f>
        <v>0</v>
      </c>
      <c r="AF701" s="197"/>
      <c r="AG701" s="188"/>
      <c r="AH701" s="170"/>
    </row>
    <row r="702" spans="1:34" s="43" customFormat="1" ht="12" customHeight="1" x14ac:dyDescent="0.2">
      <c r="B702" s="48">
        <v>16329</v>
      </c>
      <c r="C702" s="223" t="s">
        <v>1107</v>
      </c>
      <c r="D702" s="43" t="str">
        <f>_xll.BDP(C702,$D$7)</f>
        <v>USD</v>
      </c>
      <c r="E702" s="19" t="s">
        <v>1181</v>
      </c>
      <c r="F702" s="20">
        <f>_xll.BDP(C702,$F$7)</f>
        <v>158.78</v>
      </c>
      <c r="G702" s="20">
        <f>_xll.BDP(C702,$G$7)</f>
        <v>158.78</v>
      </c>
      <c r="H702" s="36">
        <f>IF(OR(G702="#N/A N/A",F702="#N/A N/A"),0,  G702 - F702)</f>
        <v>0</v>
      </c>
      <c r="I702" s="24">
        <f>IF(OR(F702=0,F702="#N/A N/A"),0,H702 / F702*100)</f>
        <v>0</v>
      </c>
      <c r="J702" s="28">
        <v>0</v>
      </c>
      <c r="K702" s="51" t="str">
        <f>CONCATENATE(C791,D702, " Curncy")</f>
        <v>EURUSD Curncy</v>
      </c>
      <c r="L702" s="19">
        <f>IF(D702 = C791,1,_xll.BDP(K702,$L$7))</f>
        <v>1</v>
      </c>
      <c r="M702" s="21">
        <f>IF(D702 = C791,1,_xll.BDP(K702,$M$7)*L702)</f>
        <v>1.2309000000000001</v>
      </c>
      <c r="N702" s="7">
        <f>H702*J702*T702/M702</f>
        <v>0</v>
      </c>
      <c r="O702" s="53">
        <f>N702 / Y791</f>
        <v>0</v>
      </c>
      <c r="P702" s="7">
        <f>G702*J702*T702/M702</f>
        <v>0</v>
      </c>
      <c r="Q702" s="54">
        <f>P702 / Y791*100</f>
        <v>0</v>
      </c>
      <c r="R702" s="54">
        <f>IF(Q702&lt;0,Q702,0)</f>
        <v>0</v>
      </c>
      <c r="S702" s="150">
        <f>IF(Q702&gt;0,Q702,0)</f>
        <v>0</v>
      </c>
      <c r="T702" s="33">
        <f>IF(EXACT(D702,UPPER(D702)),1,0.01)/V702</f>
        <v>1</v>
      </c>
      <c r="U702" s="43">
        <v>0</v>
      </c>
      <c r="V702" s="43">
        <v>1</v>
      </c>
      <c r="W702" s="143">
        <f>IF(AND(Q702&lt;0,O702&gt;0),O702,0)</f>
        <v>0</v>
      </c>
      <c r="X702" s="143">
        <f>IF(AND(Q702&gt;0,O702&gt;0),O702,0)</f>
        <v>0</v>
      </c>
      <c r="Y702" s="194"/>
      <c r="Z702" s="180">
        <f>_xll.BDH(C702,$Z$7,$D$1,$D$1)</f>
        <v>161.41999999999999</v>
      </c>
      <c r="AA702" s="174">
        <f>IF(OR(F702="#N/A N/A",Z702="#N/A N/A"),0,  F702 - Z702)</f>
        <v>-2.6399999999999864</v>
      </c>
      <c r="AB702" s="168">
        <f>IF(OR(Z702=0,Z702="#N/A N/A"),0,AA702 / Z702*100)</f>
        <v>-1.6354850700037087</v>
      </c>
      <c r="AC702" s="161">
        <v>0</v>
      </c>
      <c r="AD702" s="163">
        <f>IF(D702 = C791,1,_xll.BDP(K702,$AD$7)*L702)</f>
        <v>1.2319</v>
      </c>
      <c r="AE702" s="186">
        <f>AA702*AC702*T702/AD702 / AF791</f>
        <v>0</v>
      </c>
      <c r="AF702" s="197"/>
      <c r="AG702" s="188"/>
      <c r="AH702" s="170"/>
    </row>
    <row r="703" spans="1:34" s="43" customFormat="1" ht="12" customHeight="1" x14ac:dyDescent="0.2">
      <c r="B703" s="48">
        <v>2326</v>
      </c>
      <c r="C703" s="223" t="s">
        <v>1108</v>
      </c>
      <c r="D703" s="43" t="str">
        <f>_xll.BDP(C703,$D$7)</f>
        <v>USD</v>
      </c>
      <c r="E703" s="19" t="s">
        <v>1182</v>
      </c>
      <c r="F703" s="20">
        <f>_xll.BDP(C703,$F$7)</f>
        <v>179.11</v>
      </c>
      <c r="G703" s="20">
        <f>_xll.BDP(C703,$G$7)</f>
        <v>179.11</v>
      </c>
      <c r="H703" s="36">
        <f>IF(OR(G703="#N/A N/A",F703="#N/A N/A"),0,  G703 - F703)</f>
        <v>0</v>
      </c>
      <c r="I703" s="24">
        <f>IF(OR(F703=0,F703="#N/A N/A"),0,H703 / F703*100)</f>
        <v>0</v>
      </c>
      <c r="J703" s="28">
        <v>0</v>
      </c>
      <c r="K703" s="51" t="str">
        <f>CONCATENATE(C791,D703, " Curncy")</f>
        <v>EURUSD Curncy</v>
      </c>
      <c r="L703" s="19">
        <f>IF(D703 = C791,1,_xll.BDP(K703,$L$7))</f>
        <v>1</v>
      </c>
      <c r="M703" s="21">
        <f>IF(D703 = C791,1,_xll.BDP(K703,$M$7)*L703)</f>
        <v>1.2309000000000001</v>
      </c>
      <c r="N703" s="7">
        <f>H703*J703*T703/M703</f>
        <v>0</v>
      </c>
      <c r="O703" s="53">
        <f>N703 / Y791</f>
        <v>0</v>
      </c>
      <c r="P703" s="7">
        <f>G703*J703*T703/M703</f>
        <v>0</v>
      </c>
      <c r="Q703" s="54">
        <f>P703 / Y791*100</f>
        <v>0</v>
      </c>
      <c r="R703" s="54">
        <f>IF(Q703&lt;0,Q703,0)</f>
        <v>0</v>
      </c>
      <c r="S703" s="150">
        <f>IF(Q703&gt;0,Q703,0)</f>
        <v>0</v>
      </c>
      <c r="T703" s="33">
        <f>IF(EXACT(D703,UPPER(D703)),1,0.01)/V703</f>
        <v>1</v>
      </c>
      <c r="U703" s="43">
        <v>0</v>
      </c>
      <c r="V703" s="43">
        <v>1</v>
      </c>
      <c r="W703" s="143">
        <f>IF(AND(Q703&lt;0,O703&gt;0),O703,0)</f>
        <v>0</v>
      </c>
      <c r="X703" s="143">
        <f>IF(AND(Q703&gt;0,O703&gt;0),O703,0)</f>
        <v>0</v>
      </c>
      <c r="Y703" s="194"/>
      <c r="Z703" s="180">
        <f>_xll.BDH(C703,$Z$7,$D$1,$D$1)</f>
        <v>166.78</v>
      </c>
      <c r="AA703" s="174">
        <f>IF(OR(F703="#N/A N/A",Z703="#N/A N/A"),0,  F703 - Z703)</f>
        <v>12.330000000000013</v>
      </c>
      <c r="AB703" s="168">
        <f>IF(OR(Z703=0,Z703="#N/A N/A"),0,AA703 / Z703*100)</f>
        <v>7.3929727785106198</v>
      </c>
      <c r="AC703" s="161">
        <v>0</v>
      </c>
      <c r="AD703" s="163">
        <f>IF(D703 = C791,1,_xll.BDP(K703,$AD$7)*L703)</f>
        <v>1.2319</v>
      </c>
      <c r="AE703" s="186">
        <f>AA703*AC703*T703/AD703 / AF791</f>
        <v>0</v>
      </c>
      <c r="AF703" s="197"/>
      <c r="AG703" s="188"/>
      <c r="AH703" s="170"/>
    </row>
    <row r="704" spans="1:34" s="43" customFormat="1" x14ac:dyDescent="0.2">
      <c r="A704" s="55" t="s">
        <v>297</v>
      </c>
      <c r="B704" s="61"/>
      <c r="C704" s="224"/>
      <c r="D704" s="55"/>
      <c r="E704" s="56" t="s">
        <v>30</v>
      </c>
      <c r="F704" s="57"/>
      <c r="G704" s="57"/>
      <c r="H704" s="58"/>
      <c r="I704" s="59"/>
      <c r="J704" s="60"/>
      <c r="K704" s="61"/>
      <c r="L704" s="55"/>
      <c r="M704" s="62"/>
      <c r="N704" s="64">
        <f xml:space="preserve"> SUM(N586:N703)</f>
        <v>-355065.63490129326</v>
      </c>
      <c r="O704" s="63">
        <f xml:space="preserve"> SUM(O586:O703)</f>
        <v>-2.1104438141145657E-3</v>
      </c>
      <c r="P704" s="64">
        <f xml:space="preserve"> SUM(P586:P703)</f>
        <v>-48182465.110398889</v>
      </c>
      <c r="Q704" s="65">
        <f xml:space="preserve"> SUM(Q586:Q703)</f>
        <v>-28.638757301674833</v>
      </c>
      <c r="R704" s="65">
        <f xml:space="preserve"> SUM(R586:R703)</f>
        <v>-47.736670303580347</v>
      </c>
      <c r="S704" s="154">
        <f xml:space="preserve"> SUM(S586:S703)</f>
        <v>19.097913001905503</v>
      </c>
      <c r="T704" s="58"/>
      <c r="U704" s="55"/>
      <c r="V704" s="45"/>
      <c r="W704" s="144">
        <f xml:space="preserve"> SUM(W586:W703)</f>
        <v>1.8256232285553437E-3</v>
      </c>
      <c r="X704" s="144">
        <f xml:space="preserve"> SUM(X586:X703)</f>
        <v>7.796733852174423E-4</v>
      </c>
      <c r="Y704" s="207"/>
      <c r="Z704" s="165"/>
      <c r="AA704" s="175"/>
      <c r="AB704" s="164"/>
      <c r="AC704" s="165"/>
      <c r="AD704" s="171"/>
      <c r="AE704" s="187">
        <f xml:space="preserve"> SUM(AE586:AE703)</f>
        <v>-1.496006072346723E-3</v>
      </c>
      <c r="AF704" s="208"/>
      <c r="AG704" s="188"/>
      <c r="AH704" s="170"/>
    </row>
    <row r="705" spans="1:34" s="43" customFormat="1" x14ac:dyDescent="0.2">
      <c r="B705" s="48"/>
      <c r="C705" s="223"/>
      <c r="E705" s="19"/>
      <c r="F705" s="20"/>
      <c r="G705" s="20"/>
      <c r="H705" s="36"/>
      <c r="I705" s="24"/>
      <c r="J705" s="28"/>
      <c r="K705" s="51"/>
      <c r="L705" s="19"/>
      <c r="M705" s="21"/>
      <c r="N705" s="7"/>
      <c r="O705" s="53"/>
      <c r="P705" s="7"/>
      <c r="Q705" s="54"/>
      <c r="R705" s="54"/>
      <c r="S705" s="150"/>
      <c r="T705" s="33"/>
      <c r="W705" s="143"/>
      <c r="X705" s="143"/>
      <c r="Y705" s="194"/>
      <c r="Z705" s="20"/>
      <c r="AA705" s="19"/>
      <c r="AB705" s="24"/>
      <c r="AC705" s="146"/>
      <c r="AD705" s="21"/>
      <c r="AE705" s="158"/>
      <c r="AF705" s="195"/>
      <c r="AG705" s="188"/>
      <c r="AH705" s="170"/>
    </row>
    <row r="706" spans="1:34" x14ac:dyDescent="0.2">
      <c r="A706" s="1" t="s">
        <v>296</v>
      </c>
      <c r="C706" s="86"/>
      <c r="D706" s="86"/>
      <c r="E706" s="86" t="s">
        <v>245</v>
      </c>
      <c r="F706" s="87"/>
      <c r="G706" s="87"/>
      <c r="H706" s="88"/>
      <c r="I706" s="89"/>
      <c r="J706" s="90"/>
      <c r="K706" s="91"/>
      <c r="L706" s="92"/>
      <c r="M706" s="93"/>
      <c r="N706" s="95">
        <f>N585+N704+N304+N370+N289+N132+N211+N180+N333+N52+N24+N319+N37+N392+N73+N49+N233+N201+N41+N186+N183+N63+N28+N205+N323+N349+N395+N327</f>
        <v>-2469814.4425967918</v>
      </c>
      <c r="O706" s="96">
        <f>O585+O704+O304+O370+O289+O132+O211+O180+O333+O52+O24+O319+O37+O392+O73+O49+O233+O201+O41+O186+O183+O63+O28+O205+O323+O349+O395+O327</f>
        <v>-1.4680115730823227E-2</v>
      </c>
      <c r="P706" s="95">
        <f>P585+P704+P304+P370+P289+P132+P211+P180+P333+P52+P24+P319+P37+P392+P73+P49+P233+P201+P41+P186+P183+P63+P28+P205+P323+P349+P395+P327</f>
        <v>68406745.063453406</v>
      </c>
      <c r="Q706" s="97">
        <f>Q585+Q704+Q304+Q370+Q289+Q132+Q211+Q180+Q333+Q52+Q24+Q319+Q37+Q392+Q73+Q49+Q233+Q201+Q41+Q186+Q183+Q63+Q28+Q205+Q323+Q349+Q395+Q327</f>
        <v>40.659691553369058</v>
      </c>
      <c r="R706" s="97">
        <f>R585+R704+R304+R370+R289+R132+R211+R180+R333+R52+R24+R319+R37+R392+R73+R49+R233+R201+R41+R186+R183+R63+R28+R205+R323+R349+R395+R327</f>
        <v>-148.35347072851559</v>
      </c>
      <c r="S706" s="156">
        <f>S585+S704+S304+S370+S289+S132+S211+S180+S333+S52+S24+S319+S37+S392+S73+S49+S233+S201+S41+S186+S183+S63+S28+S205+S323+S349+S395+S327</f>
        <v>189.01316228188466</v>
      </c>
      <c r="T706" s="189"/>
      <c r="U706" s="190"/>
      <c r="V706" s="190"/>
      <c r="W706" s="191">
        <f>W585+W704+W304+W370+W289+W132+W211+W180+W333+W52+W24+W319+W37+W392+W73+W49+W233+W201+W41+W186+W183+W63+W28+W205+W323+W349+W395+W327</f>
        <v>5.9623003058345827E-3</v>
      </c>
      <c r="X706" s="191">
        <f>X585+X704+X304+X370+X289+X132+X211+X180+X333+X52+X24+X319+X37+X392+X73+X49+X233+X201+X41+X186+X183+X63+X28+X205+X323+X349+X395+X327</f>
        <v>8.2911265275141428E-3</v>
      </c>
      <c r="Y706" s="206"/>
      <c r="Z706" s="181"/>
      <c r="AA706" s="182"/>
      <c r="AB706" s="159"/>
      <c r="AC706" s="183"/>
      <c r="AD706" s="184"/>
      <c r="AE706" s="159" t="e">
        <f>AE585+AE704+AE304+AE370+AE289+AE132+AE211+AE180+AE333+AE52+AE24+AE319+AE37+AE392+AE73+AE49+AE233+AE201+AE41+AE186+AE183+AE63+AE28+AE205+AE323+AE349+AE395+AE327</f>
        <v>#N/A</v>
      </c>
      <c r="AF706" s="198"/>
      <c r="AH706" s="170"/>
    </row>
    <row r="707" spans="1:34" x14ac:dyDescent="0.2">
      <c r="D707" s="43"/>
      <c r="W707" s="143"/>
      <c r="X707" s="143"/>
      <c r="Y707" s="194"/>
      <c r="AH707" s="170"/>
    </row>
    <row r="708" spans="1:34" s="43" customFormat="1" x14ac:dyDescent="0.2">
      <c r="B708" s="48">
        <v>27265</v>
      </c>
      <c r="C708" s="140" t="s">
        <v>63</v>
      </c>
      <c r="D708" s="43" t="str">
        <f>_xll.BDP(C708,$D$7)</f>
        <v>USD</v>
      </c>
      <c r="E708" s="43" t="s">
        <v>374</v>
      </c>
      <c r="F708" s="2">
        <f>_xll.BDP(C708,$F$7)</f>
        <v>1327.6000000000001</v>
      </c>
      <c r="G708" s="2">
        <f>_xll.BDP(C708,$G$7)</f>
        <v>1318.7</v>
      </c>
      <c r="H708" s="33">
        <f>IF(OR(G708="#N/A N/A",F708="#N/A N/A"),0,  G708 - F708)</f>
        <v>-8.9000000000000909</v>
      </c>
      <c r="I708" s="22">
        <f>IF(OR(F708=0,F708="#N/A N/A"),0,H708 / F708*100)</f>
        <v>-0.67038264537511971</v>
      </c>
      <c r="J708" s="25">
        <v>214</v>
      </c>
      <c r="K708" s="48" t="str">
        <f>CONCATENATE(C791,D708, " Curncy")</f>
        <v>EURUSD Curncy</v>
      </c>
      <c r="L708" s="43">
        <f>IF(D708 = C791,1,_xll.BDP(K708,$L$7))</f>
        <v>1</v>
      </c>
      <c r="M708" s="4">
        <f>IF(D708 = C791,1,_xll.BDP(K708,$M$7)*L708)</f>
        <v>1.2309000000000001</v>
      </c>
      <c r="N708" s="7">
        <f>H708*J708*T708/M708</f>
        <v>-154732.30969209678</v>
      </c>
      <c r="O708" s="8">
        <f>N708 / Y791</f>
        <v>-9.1969994765651007E-4</v>
      </c>
      <c r="P708" s="7">
        <f>G708*J708*T708/M708</f>
        <v>22926460.313591678</v>
      </c>
      <c r="Q708" s="10">
        <f>P708 / Y791*100</f>
        <v>13.627059786231769</v>
      </c>
      <c r="R708" s="10">
        <f>IF(Q708&lt;0,Q708,0)</f>
        <v>0</v>
      </c>
      <c r="S708" s="150">
        <f>IF(Q708&gt;0,Q708,0)</f>
        <v>13.627059786231769</v>
      </c>
      <c r="T708" s="33">
        <f>IF(EXACT(D708,UPPER(D708)),1,0.01)/V708</f>
        <v>100</v>
      </c>
      <c r="U708" s="43">
        <v>0</v>
      </c>
      <c r="V708" s="43">
        <v>0.01</v>
      </c>
      <c r="W708" s="143">
        <f>IF(AND(Q708&lt;0,O708&gt;0),O708,0)</f>
        <v>0</v>
      </c>
      <c r="X708" s="143">
        <f>IF(AND(Q708&gt;0,O708&gt;0),O708,0)</f>
        <v>0</v>
      </c>
      <c r="Y708" s="194"/>
      <c r="Z708" s="2">
        <f>_xll.BDH(C708,$Z$7,$D$1,$D$1)</f>
        <v>1335.2</v>
      </c>
      <c r="AA708" s="19">
        <f>IF(OR(F708="#N/A N/A",Z708="#N/A N/A"),0,  F708 - Z708)</f>
        <v>-7.5999999999999091</v>
      </c>
      <c r="AB708" s="22">
        <f>IF(OR(Z708=0,Z708="#N/A N/A"),0,AA708 / Z708*100)</f>
        <v>-0.56920311563809989</v>
      </c>
      <c r="AC708" s="146">
        <v>214</v>
      </c>
      <c r="AD708" s="21">
        <f>IF(D708 = C791,1,_xll.BDP(K708,$AD$7)*L708)</f>
        <v>1.2319</v>
      </c>
      <c r="AE708" s="158">
        <f>AA708*AC708*T708/AD708 / AF791</f>
        <v>-7.7593402517490788E-4</v>
      </c>
      <c r="AF708" s="195"/>
      <c r="AG708" s="188"/>
      <c r="AH708" s="170"/>
    </row>
    <row r="709" spans="1:34" s="43" customFormat="1" x14ac:dyDescent="0.2">
      <c r="B709" s="48">
        <v>27137</v>
      </c>
      <c r="C709" s="140" t="s">
        <v>172</v>
      </c>
      <c r="D709" s="43" t="str">
        <f>_xll.BDP(C709,$D$7)</f>
        <v>JPY</v>
      </c>
      <c r="E709" s="43" t="s">
        <v>373</v>
      </c>
      <c r="F709" s="2">
        <f>_xll.BDP(C709,$F$7)</f>
        <v>150.97</v>
      </c>
      <c r="G709" s="2">
        <f>_xll.BDP(C709,$G$7)</f>
        <v>151.02000000000001</v>
      </c>
      <c r="H709" s="33">
        <f>IF(OR(G709="#N/A N/A",F709="#N/A N/A"),0,  G709 - F709)</f>
        <v>5.0000000000011369E-2</v>
      </c>
      <c r="I709" s="22">
        <f>IF(OR(F709=0,F709="#N/A N/A"),0,H709 / F709*100)</f>
        <v>3.3119162747573275E-2</v>
      </c>
      <c r="J709" s="25">
        <v>-97</v>
      </c>
      <c r="K709" s="48" t="str">
        <f>CONCATENATE(C791,D709, " Curncy")</f>
        <v>EURJPY Curncy</v>
      </c>
      <c r="L709" s="43">
        <f>IF(D709 = C791,1,_xll.BDP(K709,$L$7))</f>
        <v>1</v>
      </c>
      <c r="M709" s="4">
        <f>IF(D709 = C791,1,_xll.BDP(K709,$M$7)*L709)</f>
        <v>131.35</v>
      </c>
      <c r="N709" s="7">
        <f>H709*J709*T709/M709</f>
        <v>-36924.248191862222</v>
      </c>
      <c r="O709" s="8">
        <f>N709 / Y791</f>
        <v>-2.194708344810948E-4</v>
      </c>
      <c r="P709" s="7">
        <f>G709*J709*T709/M709</f>
        <v>-111525999.2386753</v>
      </c>
      <c r="Q709" s="10">
        <f>P709 / Y791*100</f>
        <v>-66.288970846654806</v>
      </c>
      <c r="R709" s="10">
        <f>IF(Q709&lt;0,Q709,0)</f>
        <v>-66.288970846654806</v>
      </c>
      <c r="S709" s="150">
        <f>IF(Q709&gt;0,Q709,0)</f>
        <v>0</v>
      </c>
      <c r="T709" s="33">
        <f>IF(EXACT(D709,UPPER(D709)),1,0.01)/V709</f>
        <v>1000000</v>
      </c>
      <c r="U709" s="43">
        <v>0</v>
      </c>
      <c r="V709" s="43">
        <v>9.9999999999999995E-7</v>
      </c>
      <c r="W709" s="143">
        <f>IF(AND(Q709&lt;0,O709&gt;0),O709,0)</f>
        <v>0</v>
      </c>
      <c r="X709" s="143">
        <f>IF(AND(Q709&gt;0,O709&gt;0),O709,0)</f>
        <v>0</v>
      </c>
      <c r="Y709" s="194"/>
      <c r="Z709" s="2">
        <f>_xll.BDH(C709,$Z$7,$D$1,$D$1)</f>
        <v>150.99</v>
      </c>
      <c r="AA709" s="19">
        <f>IF(OR(F709="#N/A N/A",Z709="#N/A N/A"),0,  F709 - Z709)</f>
        <v>-2.0000000000010232E-2</v>
      </c>
      <c r="AB709" s="22">
        <f>IF(OR(Z709=0,Z709="#N/A N/A"),0,AA709 / Z709*100)</f>
        <v>-1.3245910325193873E-2</v>
      </c>
      <c r="AC709" s="146">
        <v>-97</v>
      </c>
      <c r="AD709" s="21">
        <f>IF(D709 = C791,1,_xll.BDP(K709,$AD$7)*L709)</f>
        <v>130.74</v>
      </c>
      <c r="AE709" s="158">
        <f>AA709*AC709*T709/AD709 / AF791</f>
        <v>8.7209969630388159E-5</v>
      </c>
      <c r="AF709" s="195"/>
      <c r="AG709" s="188"/>
      <c r="AH709" s="170"/>
    </row>
    <row r="710" spans="1:34" s="43" customFormat="1" x14ac:dyDescent="0.2">
      <c r="B710" s="48">
        <v>27559</v>
      </c>
      <c r="C710" s="140" t="s">
        <v>267</v>
      </c>
      <c r="D710" s="43" t="str">
        <f>_xll.BDP(C710,$D$7)</f>
        <v>GBP</v>
      </c>
      <c r="E710" s="43" t="s">
        <v>371</v>
      </c>
      <c r="F710" s="66">
        <f>_xll.BDP(C710,$F$7)</f>
        <v>121.26</v>
      </c>
      <c r="G710" s="66">
        <f>_xll.BDP(C710,$G$7)</f>
        <v>121.31</v>
      </c>
      <c r="H710" s="67">
        <f>IF(OR(G710="#N/A N/A",F710="#N/A N/A"),0,  G710 - F710)</f>
        <v>4.9999999999997158E-2</v>
      </c>
      <c r="I710" s="75">
        <f>IF(OR(F710=0,F710="#N/A N/A"),0,H710 / F710*100)</f>
        <v>4.1233712683487675E-2</v>
      </c>
      <c r="J710" s="25">
        <v>-1832</v>
      </c>
      <c r="K710" s="48" t="str">
        <f>CONCATENATE(C791,D710, " Curncy")</f>
        <v>EURGBP Curncy</v>
      </c>
      <c r="L710" s="48">
        <f>IF(D710 = C791,1,_xll.BDP(K710,$L$7))</f>
        <v>1</v>
      </c>
      <c r="M710" s="68">
        <f>IF(D710 = C791,1,_xll.BDP(K710,$M$7)*L710)</f>
        <v>0.89085999999999999</v>
      </c>
      <c r="N710" s="69">
        <f>H710*J710*T710/M710</f>
        <v>-102821.9922322192</v>
      </c>
      <c r="O710" s="78">
        <f>N710 / Y791</f>
        <v>-6.1115471656880574E-4</v>
      </c>
      <c r="P710" s="69">
        <f>G710*J710*T710/M710</f>
        <v>-249466717.55382439</v>
      </c>
      <c r="Q710" s="84">
        <f>P710 / Y791*100</f>
        <v>-148.27835733393209</v>
      </c>
      <c r="R710" s="81">
        <f>IF(Q710&lt;0,Q710,0)</f>
        <v>-148.27835733393209</v>
      </c>
      <c r="S710" s="152">
        <f>IF(Q710&gt;0,Q710,0)</f>
        <v>0</v>
      </c>
      <c r="T710" s="33">
        <f>IF(EXACT(D710,UPPER(D710)),1,0.01)/V710</f>
        <v>1000</v>
      </c>
      <c r="U710" s="43">
        <v>0</v>
      </c>
      <c r="V710" s="43">
        <v>1E-3</v>
      </c>
      <c r="W710" s="143">
        <f>IF(AND(Q710&lt;0,O710&gt;0),O710,0)</f>
        <v>0</v>
      </c>
      <c r="X710" s="143">
        <f>IF(AND(Q710&gt;0,O710&gt;0),O710,0)</f>
        <v>0</v>
      </c>
      <c r="Y710" s="194"/>
      <c r="Z710" s="66">
        <f>_xll.BDH(C710,$Z$7,$D$1,$D$1)</f>
        <v>121.05</v>
      </c>
      <c r="AA710" s="19">
        <f>IF(OR(F710="#N/A N/A",Z710="#N/A N/A"),0,  F710 - Z710)</f>
        <v>0.21000000000000796</v>
      </c>
      <c r="AB710" s="75">
        <f>IF(OR(Z710=0,Z710="#N/A N/A"),0,AA710 / Z710*100)</f>
        <v>0.17348203221809827</v>
      </c>
      <c r="AC710" s="146">
        <v>-1832</v>
      </c>
      <c r="AD710" s="21">
        <f>IF(D710 = C791,1,_xll.BDP(K710,$AD$7)*L710)</f>
        <v>0.89166000000000001</v>
      </c>
      <c r="AE710" s="158">
        <f>AA710*AC710*T710/AD710 / AF791</f>
        <v>-2.5358196651781269E-3</v>
      </c>
      <c r="AF710" s="195"/>
      <c r="AG710" s="188"/>
      <c r="AH710" s="170"/>
    </row>
    <row r="711" spans="1:34" s="43" customFormat="1" x14ac:dyDescent="0.2">
      <c r="B711" s="48">
        <v>27046</v>
      </c>
      <c r="C711" s="140" t="s">
        <v>105</v>
      </c>
      <c r="D711" s="43" t="str">
        <f>_xll.BDP(C711,$D$7)</f>
        <v>GBP</v>
      </c>
      <c r="E711" s="43" t="s">
        <v>539</v>
      </c>
      <c r="F711" s="66">
        <f>_xll.BDP(C711,$F$7)</f>
        <v>122.25</v>
      </c>
      <c r="G711" s="66">
        <f>_xll.BDP(C711,$G$7)</f>
        <v>122.42</v>
      </c>
      <c r="H711" s="67">
        <f>IF(OR(G711="#N/A N/A",F711="#N/A N/A"),0,  G711 - F711)</f>
        <v>0.17000000000000171</v>
      </c>
      <c r="I711" s="75">
        <f>IF(OR(F711=0,F711="#N/A N/A"),0,H711 / F711*100)</f>
        <v>0.13905930470347788</v>
      </c>
      <c r="J711" s="25">
        <v>0</v>
      </c>
      <c r="K711" s="48" t="str">
        <f>CONCATENATE(C791,D711, " Curncy")</f>
        <v>EURGBP Curncy</v>
      </c>
      <c r="L711" s="48">
        <f>IF(D711 = C791,1,_xll.BDP(K711,$L$7))</f>
        <v>1</v>
      </c>
      <c r="M711" s="68">
        <f>IF(D711 = C791,1,_xll.BDP(K711,$M$7)*L711)</f>
        <v>0.89085999999999999</v>
      </c>
      <c r="N711" s="69">
        <f>H711*J711*T711/M711</f>
        <v>0</v>
      </c>
      <c r="O711" s="78">
        <f>N711 / Y791</f>
        <v>0</v>
      </c>
      <c r="P711" s="69">
        <f>G711*J711*T711/M711</f>
        <v>0</v>
      </c>
      <c r="Q711" s="84">
        <f>P711 / Y791*100</f>
        <v>0</v>
      </c>
      <c r="R711" s="81">
        <f>IF(Q711&lt;0,Q711,0)</f>
        <v>0</v>
      </c>
      <c r="S711" s="152">
        <f>IF(Q711&gt;0,Q711,0)</f>
        <v>0</v>
      </c>
      <c r="T711" s="33">
        <f>IF(EXACT(D711,UPPER(D711)),1,0.01)/V711</f>
        <v>1000</v>
      </c>
      <c r="U711" s="43">
        <v>0</v>
      </c>
      <c r="V711" s="43">
        <v>1E-3</v>
      </c>
      <c r="W711" s="143">
        <f>IF(AND(Q711&lt;0,O711&gt;0),O711,0)</f>
        <v>0</v>
      </c>
      <c r="X711" s="143">
        <f>IF(AND(Q711&gt;0,O711&gt;0),O711,0)</f>
        <v>0</v>
      </c>
      <c r="Y711" s="194"/>
      <c r="Z711" s="66">
        <f>_xll.BDH(C711,$Z$7,$D$1,$D$1)</f>
        <v>122.04</v>
      </c>
      <c r="AA711" s="19">
        <f>IF(OR(F711="#N/A N/A",Z711="#N/A N/A"),0,  F711 - Z711)</f>
        <v>0.20999999999999375</v>
      </c>
      <c r="AB711" s="75">
        <f>IF(OR(Z711=0,Z711="#N/A N/A"),0,AA711 / Z711*100)</f>
        <v>0.17207472959684836</v>
      </c>
      <c r="AC711" s="146">
        <v>0</v>
      </c>
      <c r="AD711" s="21">
        <f>IF(D711 = C791,1,_xll.BDP(K711,$AD$7)*L711)</f>
        <v>0.89166000000000001</v>
      </c>
      <c r="AE711" s="158">
        <f>AA711*AC711*T711/AD711 / AF791</f>
        <v>0</v>
      </c>
      <c r="AF711" s="195"/>
      <c r="AG711" s="188"/>
      <c r="AH711" s="170"/>
    </row>
    <row r="712" spans="1:34" s="43" customFormat="1" x14ac:dyDescent="0.2">
      <c r="B712" s="48">
        <v>27315</v>
      </c>
      <c r="C712" s="140" t="s">
        <v>533</v>
      </c>
      <c r="D712" s="43" t="str">
        <f>_xll.BDP(C712,$D$7)</f>
        <v>USD</v>
      </c>
      <c r="E712" s="43" t="s">
        <v>534</v>
      </c>
      <c r="F712" s="66">
        <f>_xll.BDP(C712,$F$7)</f>
        <v>143.09375</v>
      </c>
      <c r="G712" s="66">
        <f>_xll.BDP(C712,$G$7)</f>
        <v>143.53125</v>
      </c>
      <c r="H712" s="67">
        <f>IF(OR(G712="#N/A N/A",F712="#N/A N/A"),0,  G712 - F712)</f>
        <v>0.4375</v>
      </c>
      <c r="I712" s="75">
        <f>IF(OR(F712=0,F712="#N/A N/A"),0,H712 / F712*100)</f>
        <v>0.30574361214238915</v>
      </c>
      <c r="J712" s="25">
        <v>-137</v>
      </c>
      <c r="K712" s="48" t="str">
        <f>CONCATENATE(C791,D712, " Curncy")</f>
        <v>EURUSD Curncy</v>
      </c>
      <c r="L712" s="48">
        <f>IF(D712 = C791,1,_xll.BDP(K712,$L$7))</f>
        <v>1</v>
      </c>
      <c r="M712" s="68">
        <f>IF(D712 = C791,1,_xll.BDP(K712,$M$7)*L712)</f>
        <v>1.2309000000000001</v>
      </c>
      <c r="N712" s="69">
        <f>H712*J712*T712/M712</f>
        <v>-48694.045007717927</v>
      </c>
      <c r="O712" s="78">
        <f>N712 / Y791</f>
        <v>-2.8942830837268464E-4</v>
      </c>
      <c r="P712" s="69">
        <f>G712*J712*T712/M712</f>
        <v>-15975124.90860346</v>
      </c>
      <c r="Q712" s="84">
        <f>P712 / Y791*100</f>
        <v>-9.4953158596838598</v>
      </c>
      <c r="R712" s="81">
        <f>IF(Q712&lt;0,Q712,0)</f>
        <v>-9.4953158596838598</v>
      </c>
      <c r="S712" s="152">
        <f>IF(Q712&gt;0,Q712,0)</f>
        <v>0</v>
      </c>
      <c r="T712" s="33">
        <f>IF(EXACT(D712,UPPER(D712)),1,0.01)/V712</f>
        <v>1000</v>
      </c>
      <c r="U712" s="43">
        <v>0</v>
      </c>
      <c r="V712" s="43">
        <v>1E-3</v>
      </c>
      <c r="W712" s="143">
        <f>IF(AND(Q712&lt;0,O712&gt;0),O712,0)</f>
        <v>0</v>
      </c>
      <c r="X712" s="143">
        <f>IF(AND(Q712&gt;0,O712&gt;0),O712,0)</f>
        <v>0</v>
      </c>
      <c r="Y712" s="194"/>
      <c r="Z712" s="66">
        <f>_xll.BDH(C712,$Z$7,$D$1,$D$1)</f>
        <v>143.375</v>
      </c>
      <c r="AA712" s="19">
        <f>IF(OR(F712="#N/A N/A",Z712="#N/A N/A"),0,  F712 - Z712)</f>
        <v>-0.28125</v>
      </c>
      <c r="AB712" s="75">
        <f>IF(OR(Z712=0,Z712="#N/A N/A"),0,AA712 / Z712*100)</f>
        <v>-0.1961639058413252</v>
      </c>
      <c r="AC712" s="146">
        <v>-137</v>
      </c>
      <c r="AD712" s="21">
        <f>IF(D712 = C791,1,_xll.BDP(K712,$AD$7)*L712)</f>
        <v>1.2319</v>
      </c>
      <c r="AE712" s="158">
        <f>AA712*AC712*T712/AD712 / AF791</f>
        <v>1.8382752033645493E-4</v>
      </c>
      <c r="AF712" s="195"/>
      <c r="AG712" s="188"/>
      <c r="AH712" s="170"/>
    </row>
    <row r="713" spans="1:34" s="43" customFormat="1" x14ac:dyDescent="0.2">
      <c r="A713" s="43" t="s">
        <v>295</v>
      </c>
      <c r="B713" s="48"/>
      <c r="C713" s="86"/>
      <c r="D713" s="86"/>
      <c r="E713" s="86" t="s">
        <v>266</v>
      </c>
      <c r="F713" s="87"/>
      <c r="G713" s="87"/>
      <c r="H713" s="88"/>
      <c r="I713" s="89"/>
      <c r="J713" s="90"/>
      <c r="K713" s="91"/>
      <c r="L713" s="92"/>
      <c r="M713" s="93"/>
      <c r="N713" s="95">
        <f xml:space="preserve"> SUM(N707:N712)</f>
        <v>-343172.59512389614</v>
      </c>
      <c r="O713" s="96">
        <f xml:space="preserve"> SUM(O707:O712)</f>
        <v>-2.039753807079095E-3</v>
      </c>
      <c r="P713" s="95">
        <f xml:space="preserve"> SUM(P707:P712)</f>
        <v>-354041381.38751149</v>
      </c>
      <c r="Q713" s="97">
        <f xml:space="preserve"> SUM(Q707:Q712)</f>
        <v>-210.43558425403901</v>
      </c>
      <c r="R713" s="97">
        <f xml:space="preserve"> SUM(R707:R712)</f>
        <v>-224.06264404027078</v>
      </c>
      <c r="S713" s="156">
        <f xml:space="preserve"> SUM(S707:S712)</f>
        <v>13.627059786231769</v>
      </c>
      <c r="T713" s="189"/>
      <c r="U713" s="190"/>
      <c r="V713" s="190"/>
      <c r="W713" s="191">
        <f xml:space="preserve"> SUM(W707:W712)</f>
        <v>0</v>
      </c>
      <c r="X713" s="191">
        <f xml:space="preserve"> SUM(X707:X712)</f>
        <v>0</v>
      </c>
      <c r="Y713" s="206"/>
      <c r="Z713" s="181"/>
      <c r="AA713" s="182"/>
      <c r="AB713" s="159"/>
      <c r="AC713" s="183"/>
      <c r="AD713" s="184"/>
      <c r="AE713" s="205">
        <f xml:space="preserve"> SUM(AE707:AE712)</f>
        <v>-3.0407162003861917E-3</v>
      </c>
      <c r="AF713" s="198"/>
      <c r="AG713" s="188"/>
      <c r="AH713" s="170"/>
    </row>
    <row r="714" spans="1:34" s="43" customFormat="1" x14ac:dyDescent="0.2">
      <c r="B714" s="48"/>
      <c r="C714" s="140"/>
      <c r="F714" s="4"/>
      <c r="G714" s="4"/>
      <c r="H714" s="33"/>
      <c r="I714" s="22"/>
      <c r="J714" s="25"/>
      <c r="K714" s="48"/>
      <c r="M714" s="4"/>
      <c r="N714" s="7"/>
      <c r="O714" s="8"/>
      <c r="P714" s="7"/>
      <c r="Q714" s="10"/>
      <c r="R714" s="10"/>
      <c r="S714" s="150"/>
      <c r="T714" s="33"/>
      <c r="W714" s="143"/>
      <c r="Y714" s="3"/>
      <c r="Z714" s="2"/>
      <c r="AA714" s="19"/>
      <c r="AB714" s="22"/>
      <c r="AC714" s="146"/>
      <c r="AD714" s="21"/>
      <c r="AE714" s="158"/>
      <c r="AF714" s="195"/>
      <c r="AG714" s="188"/>
      <c r="AH714" s="170"/>
    </row>
    <row r="715" spans="1:34" x14ac:dyDescent="0.2">
      <c r="C715" s="140" t="s">
        <v>246</v>
      </c>
      <c r="D715" s="43" t="s">
        <v>87</v>
      </c>
      <c r="E715" s="1" t="s">
        <v>247</v>
      </c>
      <c r="F715" s="21">
        <v>0.89259999999999995</v>
      </c>
      <c r="G715" s="21">
        <f>_xll.BDP(C715,$G$7)</f>
        <v>0.89085999999999999</v>
      </c>
      <c r="H715" s="36">
        <f>IF(OR(G715="#N/A N/A",F715="#N/A N/A"),0,  G715 - F715)</f>
        <v>-1.7399999999999638E-3</v>
      </c>
      <c r="I715" s="24">
        <f>IF(OR(F715=0,F715="#N/A N/A"),0,H715 / F715*100)</f>
        <v>-0.19493614160877928</v>
      </c>
      <c r="J715" s="28">
        <v>0</v>
      </c>
      <c r="K715" s="51" t="str">
        <f>CONCATENATE(C791,D715, " Curncy")</f>
        <v>EURGBP Curncy</v>
      </c>
      <c r="L715" s="19">
        <f>IF(D715 = C791,1,_xll.BDP(K715,$L$7))</f>
        <v>1</v>
      </c>
      <c r="M715" s="21">
        <f>IF(D715 = C791,1,_xll.BDP(K715,$M$7)*L715)</f>
        <v>0.89085999999999999</v>
      </c>
      <c r="N715" s="7">
        <f>H715*J715/M715/G715</f>
        <v>0</v>
      </c>
      <c r="O715" s="53">
        <f>N715 / Y791</f>
        <v>0</v>
      </c>
      <c r="P715" s="7">
        <f>ABS(J715/M715)</f>
        <v>0</v>
      </c>
      <c r="Q715" s="54">
        <f>P715 / Y791*100</f>
        <v>0</v>
      </c>
      <c r="R715" s="54">
        <f>IF(Q715&lt;0,Q715,0)</f>
        <v>0</v>
      </c>
      <c r="S715" s="150">
        <f>IF(Q715&gt;0,Q715,0)</f>
        <v>0</v>
      </c>
      <c r="T715" s="33">
        <f>IF(EXACT(D715,UPPER(D715)),1,0.01)/V715</f>
        <v>1</v>
      </c>
      <c r="U715" s="43">
        <v>2</v>
      </c>
      <c r="V715" s="43">
        <v>1</v>
      </c>
      <c r="W715" s="143">
        <f>IF(AND(Q715&lt;0,O715&gt;0),O715,0)</f>
        <v>0</v>
      </c>
      <c r="X715" s="1">
        <f>IF(AND(Q715&gt;0,O715&gt;0),O715,0)</f>
        <v>0</v>
      </c>
      <c r="Z715" s="20">
        <v>0.89300000000000002</v>
      </c>
      <c r="AA715" s="19">
        <f>IF(OR(F715="#N/A N/A",Z715="#N/A N/A"),0,  F715 - Z715)</f>
        <v>-4.0000000000006697E-4</v>
      </c>
      <c r="AB715" s="24">
        <f>IF(OR(Z715=0,Z715="#N/A N/A"),0,AA715 / Z715*100)</f>
        <v>-4.4792833146704028E-2</v>
      </c>
      <c r="AC715" s="146">
        <v>0</v>
      </c>
      <c r="AD715" s="21">
        <f>IF(D715 = C791,1,_xll.BDP(K715,$AD$7)*L715)</f>
        <v>0.89166000000000001</v>
      </c>
      <c r="AE715" s="158">
        <f>AA715*AC715/AD715/Z715 / AF791</f>
        <v>0</v>
      </c>
      <c r="AH715" s="170"/>
    </row>
    <row r="716" spans="1:34" x14ac:dyDescent="0.2">
      <c r="C716" s="140" t="s">
        <v>248</v>
      </c>
      <c r="D716" s="43" t="s">
        <v>288</v>
      </c>
      <c r="E716" s="1" t="s">
        <v>249</v>
      </c>
      <c r="F716" s="21">
        <v>1.5882000000000001</v>
      </c>
      <c r="G716" s="21">
        <f>_xll.BDP(C716,$G$7)</f>
        <v>1.57734</v>
      </c>
      <c r="H716" s="36">
        <f>IF(OR(G716="#N/A N/A",F716="#N/A N/A"),0,  G716 - F716)</f>
        <v>-1.0860000000000092E-2</v>
      </c>
      <c r="I716" s="24">
        <f>IF(OR(F716=0,F716="#N/A N/A"),0,H716 / F716*100)</f>
        <v>-0.68379297317718746</v>
      </c>
      <c r="J716" s="28">
        <v>0</v>
      </c>
      <c r="K716" s="51" t="str">
        <f>CONCATENATE(C791,D716, " Curncy")</f>
        <v>EURAUD Curncy</v>
      </c>
      <c r="L716" s="19">
        <f>IF(D716 = C791,1,_xll.BDP(K716,$L$7))</f>
        <v>1</v>
      </c>
      <c r="M716" s="21">
        <f>IF(D716 = C791,1,_xll.BDP(K716,$M$7)*L716)</f>
        <v>1.57734</v>
      </c>
      <c r="N716" s="7">
        <f>H716*J716/M716/G716</f>
        <v>0</v>
      </c>
      <c r="O716" s="53">
        <f>N716 / Y791</f>
        <v>0</v>
      </c>
      <c r="P716" s="7">
        <f>ABS(J716/M716)</f>
        <v>0</v>
      </c>
      <c r="Q716" s="54">
        <f>P716 / Y791*100</f>
        <v>0</v>
      </c>
      <c r="R716" s="54">
        <f>IF(Q716&lt;0,Q716,0)</f>
        <v>0</v>
      </c>
      <c r="S716" s="150">
        <f>IF(Q716&gt;0,Q716,0)</f>
        <v>0</v>
      </c>
      <c r="T716" s="33">
        <f>IF(EXACT(D716,UPPER(D716)),1,0.01)/V716</f>
        <v>1</v>
      </c>
      <c r="U716" s="43">
        <v>2</v>
      </c>
      <c r="V716" s="43">
        <v>1</v>
      </c>
      <c r="W716" s="143">
        <f>IF(AND(Q716&lt;0,O716&gt;0),O716,0)</f>
        <v>0</v>
      </c>
      <c r="X716" s="1">
        <f>IF(AND(Q716&gt;0,O716&gt;0),O716,0)</f>
        <v>0</v>
      </c>
      <c r="Z716" s="20">
        <v>1.5867</v>
      </c>
      <c r="AA716" s="19">
        <f>IF(OR(F716="#N/A N/A",Z716="#N/A N/A"),0,  F716 - Z716)</f>
        <v>1.5000000000000568E-3</v>
      </c>
      <c r="AB716" s="24">
        <f>IF(OR(Z716=0,Z716="#N/A N/A"),0,AA716 / Z716*100)</f>
        <v>9.4535829079224601E-2</v>
      </c>
      <c r="AC716" s="146">
        <v>0</v>
      </c>
      <c r="AD716" s="21">
        <f>IF(D716 = C791,1,_xll.BDP(K716,$AD$7)*L716)</f>
        <v>1.58266</v>
      </c>
      <c r="AE716" s="158">
        <f>AA716*AC716/AD716/Z716 / AF791</f>
        <v>0</v>
      </c>
      <c r="AH716" s="170"/>
    </row>
    <row r="717" spans="1:34" s="43" customFormat="1" x14ac:dyDescent="0.2">
      <c r="B717" s="48"/>
      <c r="C717" s="140" t="s">
        <v>250</v>
      </c>
      <c r="D717" s="43" t="s">
        <v>87</v>
      </c>
      <c r="E717" s="43" t="s">
        <v>252</v>
      </c>
      <c r="F717" s="21">
        <v>1.3895361900000001</v>
      </c>
      <c r="G717" s="21">
        <f>_xll.BDP(C717,$G$7)</f>
        <v>1.3816999999999999</v>
      </c>
      <c r="H717" s="36">
        <f>IF(OR(G717="#N/A N/A",F717="#N/A N/A"),0,  G717 - F717)</f>
        <v>-7.8361900000001317E-3</v>
      </c>
      <c r="I717" s="24">
        <f>IF(OR(F717=0,F717="#N/A N/A"),0,H717 / F717*100)</f>
        <v>-0.56394285059967608</v>
      </c>
      <c r="J717" s="28">
        <v>-30500000</v>
      </c>
      <c r="K717" s="51" t="str">
        <f>CONCATENATE(C791,D717, " Curncy")</f>
        <v>EURGBP Curncy</v>
      </c>
      <c r="L717" s="19">
        <f>IF(D717 = C791,1,_xll.BDP(K717,$L$7))</f>
        <v>1</v>
      </c>
      <c r="M717" s="21">
        <f>IF(D717 = C791,1,_xll.BDP(K717,$M$7)*L717)</f>
        <v>0.89085999999999999</v>
      </c>
      <c r="N717" s="7">
        <f>H717*J717/M717/G717</f>
        <v>194169.75380435027</v>
      </c>
      <c r="O717" s="53">
        <f>N717 / Y791</f>
        <v>1.1541087492695752E-3</v>
      </c>
      <c r="P717" s="7">
        <f>ABS(J717/M717)</f>
        <v>34236580.383000694</v>
      </c>
      <c r="Q717" s="54">
        <f>P717 / Y791*100</f>
        <v>20.349583903220125</v>
      </c>
      <c r="R717" s="54">
        <f>IF(Q717&lt;0,Q717,0)</f>
        <v>0</v>
      </c>
      <c r="S717" s="150">
        <f>IF(Q717&gt;0,Q717,0)</f>
        <v>20.349583903220125</v>
      </c>
      <c r="T717" s="33">
        <f>IF(EXACT(D717,UPPER(D717)),1,0.01)/V717</f>
        <v>1</v>
      </c>
      <c r="U717" s="43">
        <v>2</v>
      </c>
      <c r="V717" s="43">
        <v>1</v>
      </c>
      <c r="W717" s="143">
        <f>IF(AND(Q717&lt;0,O717&gt;0),O717,0)</f>
        <v>0</v>
      </c>
      <c r="X717" s="43">
        <f>IF(AND(Q717&gt;0,O717&gt;0),O717,0)</f>
        <v>1.1541087492695752E-3</v>
      </c>
      <c r="Y717" s="3"/>
      <c r="Z717" s="20">
        <v>1.3883538600000001</v>
      </c>
      <c r="AA717" s="19">
        <f>IF(OR(F717="#N/A N/A",Z717="#N/A N/A"),0,  F717 - Z717)</f>
        <v>1.1823300000000092E-3</v>
      </c>
      <c r="AB717" s="24">
        <f>IF(OR(Z717=0,Z717="#N/A N/A"),0,AA717 / Z717*100)</f>
        <v>8.5160565621217724E-2</v>
      </c>
      <c r="AC717" s="146">
        <v>-30500000</v>
      </c>
      <c r="AD717" s="21">
        <f>IF(D717 = C791,1,_xll.BDP(K717,$AD$7)*L717)</f>
        <v>0.89166000000000001</v>
      </c>
      <c r="AE717" s="158">
        <f>AA717*AC717/AD717/Z717 / AF791</f>
        <v>-1.7120323945984156E-4</v>
      </c>
      <c r="AF717" s="195"/>
      <c r="AG717" s="188"/>
      <c r="AH717" s="170"/>
    </row>
    <row r="718" spans="1:34" s="43" customFormat="1" x14ac:dyDescent="0.2">
      <c r="B718" s="48"/>
      <c r="C718" s="140" t="s">
        <v>253</v>
      </c>
      <c r="D718" s="43" t="s">
        <v>36</v>
      </c>
      <c r="E718" s="43" t="s">
        <v>255</v>
      </c>
      <c r="F718" s="21">
        <v>8.2354271440172795</v>
      </c>
      <c r="G718" s="21">
        <f>_xll.BDP(C718,$G$7)</f>
        <v>8.2535000000000007</v>
      </c>
      <c r="H718" s="36">
        <f>IF(OR(G718="#N/A N/A",F718="#N/A N/A"),0,  G718 - F718)</f>
        <v>1.8072855982721237E-2</v>
      </c>
      <c r="I718" s="24">
        <f>IF(OR(F718=0,F718="#N/A N/A"),0,H718 / F718*100)</f>
        <v>0.21945256350000583</v>
      </c>
      <c r="J718" s="28">
        <v>0</v>
      </c>
      <c r="K718" s="51" t="str">
        <f>CONCATENATE(C791,D718, " Curncy")</f>
        <v>EURUSD Curncy</v>
      </c>
      <c r="L718" s="19">
        <f>IF(D718 = C791,1,_xll.BDP(K718,$L$7))</f>
        <v>1</v>
      </c>
      <c r="M718" s="21">
        <f>IF(D718 = C791,1,_xll.BDP(K718,$M$7)*L718)</f>
        <v>1.2309000000000001</v>
      </c>
      <c r="N718" s="7">
        <f>H718*J718/M718/G718</f>
        <v>0</v>
      </c>
      <c r="O718" s="53">
        <f>N718 / Y791</f>
        <v>0</v>
      </c>
      <c r="P718" s="7">
        <f>ABS(J718/M718)</f>
        <v>0</v>
      </c>
      <c r="Q718" s="54">
        <f>P718 / Y791*100</f>
        <v>0</v>
      </c>
      <c r="R718" s="54">
        <f>IF(Q718&lt;0,Q718,0)</f>
        <v>0</v>
      </c>
      <c r="S718" s="150">
        <f>IF(Q718&gt;0,Q718,0)</f>
        <v>0</v>
      </c>
      <c r="T718" s="33">
        <f>IF(EXACT(D718,UPPER(D718)),1,0.01)/V718</f>
        <v>1</v>
      </c>
      <c r="U718" s="43">
        <v>2</v>
      </c>
      <c r="V718" s="43">
        <v>1</v>
      </c>
      <c r="W718" s="143">
        <f>IF(AND(Q718&lt;0,O718&gt;0),O718,0)</f>
        <v>0</v>
      </c>
      <c r="X718" s="43">
        <f>IF(AND(Q718&gt;0,O718&gt;0),O718,0)</f>
        <v>0</v>
      </c>
      <c r="Y718" s="3"/>
      <c r="Z718" s="20">
        <v>8.2243909941273738</v>
      </c>
      <c r="AA718" s="19">
        <f>IF(OR(F718="#N/A N/A",Z718="#N/A N/A"),0,  F718 - Z718)</f>
        <v>1.1036149889905644E-2</v>
      </c>
      <c r="AB718" s="24">
        <f>IF(OR(Z718=0,Z718="#N/A N/A"),0,AA718 / Z718*100)</f>
        <v>0.13418804988461769</v>
      </c>
      <c r="AC718" s="146">
        <v>0</v>
      </c>
      <c r="AD718" s="21">
        <f>IF(D718 = C791,1,_xll.BDP(K718,$AD$7)*L718)</f>
        <v>1.2319</v>
      </c>
      <c r="AE718" s="158">
        <f>AA718*AC718/AD718/Z718 / AF791</f>
        <v>0</v>
      </c>
      <c r="AF718" s="195"/>
      <c r="AG718" s="188"/>
      <c r="AH718" s="170"/>
    </row>
    <row r="719" spans="1:34" s="43" customFormat="1" x14ac:dyDescent="0.2">
      <c r="B719" s="48"/>
      <c r="C719" s="140" t="s">
        <v>254</v>
      </c>
      <c r="D719" s="43" t="s">
        <v>36</v>
      </c>
      <c r="E719" s="43" t="s">
        <v>257</v>
      </c>
      <c r="F719" s="21">
        <v>56.824155449999999</v>
      </c>
      <c r="G719" s="21">
        <f>_xll.BDP(C719,$G$7)</f>
        <v>56.933599999999998</v>
      </c>
      <c r="H719" s="36">
        <f>IF(OR(G719="#N/A N/A",F719="#N/A N/A"),0,  G719 - F719)</f>
        <v>0.1094445499999992</v>
      </c>
      <c r="I719" s="24">
        <f>IF(OR(F719=0,F719="#N/A N/A"),0,H719 / F719*100)</f>
        <v>0.19260215859486074</v>
      </c>
      <c r="J719" s="28">
        <v>0</v>
      </c>
      <c r="K719" s="51" t="str">
        <f>CONCATENATE(C791,D719, " Curncy")</f>
        <v>EURUSD Curncy</v>
      </c>
      <c r="L719" s="19">
        <f>IF(D719 = C791,1,_xll.BDP(K719,$L$7))</f>
        <v>1</v>
      </c>
      <c r="M719" s="21">
        <f>IF(D719 = C791,1,_xll.BDP(K719,$M$7)*L719)</f>
        <v>1.2309000000000001</v>
      </c>
      <c r="N719" s="7">
        <f>H719*J719/M719/G719</f>
        <v>0</v>
      </c>
      <c r="O719" s="53">
        <f>N719 / Y791</f>
        <v>0</v>
      </c>
      <c r="P719" s="7">
        <f>ABS(J719/M719)</f>
        <v>0</v>
      </c>
      <c r="Q719" s="54">
        <f>P719 / Y791*100</f>
        <v>0</v>
      </c>
      <c r="R719" s="54">
        <f>IF(Q719&lt;0,Q719,0)</f>
        <v>0</v>
      </c>
      <c r="S719" s="150">
        <f>IF(Q719&gt;0,Q719,0)</f>
        <v>0</v>
      </c>
      <c r="T719" s="33">
        <f>IF(EXACT(D719,UPPER(D719)),1,0.01)/V719</f>
        <v>1</v>
      </c>
      <c r="U719" s="43">
        <v>2</v>
      </c>
      <c r="V719" s="43">
        <v>1</v>
      </c>
      <c r="W719" s="143">
        <f>IF(AND(Q719&lt;0,O719&gt;0),O719,0)</f>
        <v>0</v>
      </c>
      <c r="X719" s="43">
        <f>IF(AND(Q719&gt;0,O719&gt;0),O719,0)</f>
        <v>0</v>
      </c>
      <c r="Y719" s="3"/>
      <c r="Z719" s="20">
        <v>56.681561539999997</v>
      </c>
      <c r="AA719" s="19">
        <f>IF(OR(F719="#N/A N/A",Z719="#N/A N/A"),0,  F719 - Z719)</f>
        <v>0.14259391000000221</v>
      </c>
      <c r="AB719" s="24">
        <f>IF(OR(Z719=0,Z719="#N/A N/A"),0,AA719 / Z719*100)</f>
        <v>0.25157018636364514</v>
      </c>
      <c r="AC719" s="146">
        <v>0</v>
      </c>
      <c r="AD719" s="21">
        <f>IF(D719 = C791,1,_xll.BDP(K719,$AD$7)*L719)</f>
        <v>1.2319</v>
      </c>
      <c r="AE719" s="158">
        <f>AA719*AC719/AD719/Z719 / AF791</f>
        <v>0</v>
      </c>
      <c r="AF719" s="195"/>
      <c r="AG719" s="188"/>
      <c r="AH719" s="170"/>
    </row>
    <row r="720" spans="1:34" s="43" customFormat="1" x14ac:dyDescent="0.2">
      <c r="B720" s="48"/>
      <c r="C720" s="140" t="s">
        <v>256</v>
      </c>
      <c r="D720" s="43" t="s">
        <v>87</v>
      </c>
      <c r="E720" s="43" t="s">
        <v>258</v>
      </c>
      <c r="F720" s="21">
        <v>16.488460679999999</v>
      </c>
      <c r="G720" s="21">
        <f>_xll.BDP(C720,$G$7)</f>
        <v>16.451899999999998</v>
      </c>
      <c r="H720" s="36">
        <f>IF(OR(G720="#N/A N/A",F720="#N/A N/A"),0,  G720 - F720)</f>
        <v>-3.65606800000009E-2</v>
      </c>
      <c r="I720" s="24">
        <f>IF(OR(F720=0,F720="#N/A N/A"),0,H720 / F720*100)</f>
        <v>-0.22173494972970942</v>
      </c>
      <c r="J720" s="28">
        <v>0</v>
      </c>
      <c r="K720" s="51" t="str">
        <f>CONCATENATE(C791,D720, " Curncy")</f>
        <v>EURGBP Curncy</v>
      </c>
      <c r="L720" s="19">
        <f>IF(D720 = C791,1,_xll.BDP(K720,$L$7))</f>
        <v>1</v>
      </c>
      <c r="M720" s="21">
        <f>IF(D720 = C791,1,_xll.BDP(K720,$M$7)*L720)</f>
        <v>0.89085999999999999</v>
      </c>
      <c r="N720" s="7">
        <f>H720*J720/M720/G720</f>
        <v>0</v>
      </c>
      <c r="O720" s="53">
        <f>N720 / Y791</f>
        <v>0</v>
      </c>
      <c r="P720" s="7">
        <f>ABS(J720/M720)</f>
        <v>0</v>
      </c>
      <c r="Q720" s="54">
        <f>P720 / Y791*100</f>
        <v>0</v>
      </c>
      <c r="R720" s="54">
        <f>IF(Q720&lt;0,Q720,0)</f>
        <v>0</v>
      </c>
      <c r="S720" s="150">
        <f>IF(Q720&gt;0,Q720,0)</f>
        <v>0</v>
      </c>
      <c r="T720" s="33">
        <f>IF(EXACT(D720,UPPER(D720)),1,0.01)/V720</f>
        <v>1</v>
      </c>
      <c r="U720" s="43">
        <v>2</v>
      </c>
      <c r="V720" s="43">
        <v>1</v>
      </c>
      <c r="W720" s="143">
        <f>IF(AND(Q720&lt;0,O720&gt;0),O720,0)</f>
        <v>0</v>
      </c>
      <c r="X720" s="43">
        <f>IF(AND(Q720&gt;0,O720&gt;0),O720,0)</f>
        <v>0</v>
      </c>
      <c r="Y720" s="3"/>
      <c r="Z720" s="20">
        <v>16.372004480000001</v>
      </c>
      <c r="AA720" s="19">
        <f>IF(OR(F720="#N/A N/A",Z720="#N/A N/A"),0,  F720 - Z720)</f>
        <v>0.11645619999999823</v>
      </c>
      <c r="AB720" s="24">
        <f>IF(OR(Z720=0,Z720="#N/A N/A"),0,AA720 / Z720*100)</f>
        <v>0.71131302304651112</v>
      </c>
      <c r="AC720" s="146">
        <v>0</v>
      </c>
      <c r="AD720" s="21">
        <f>IF(D720 = C791,1,_xll.BDP(K720,$AD$7)*L720)</f>
        <v>0.89166000000000001</v>
      </c>
      <c r="AE720" s="158">
        <f>AA720*AC720/AD720/Z720 / AF791</f>
        <v>0</v>
      </c>
      <c r="AF720" s="195"/>
      <c r="AG720" s="188"/>
      <c r="AH720" s="170"/>
    </row>
    <row r="721" spans="1:34" s="43" customFormat="1" x14ac:dyDescent="0.2">
      <c r="B721" s="48"/>
      <c r="C721" s="140" t="s">
        <v>260</v>
      </c>
      <c r="D721" s="43" t="s">
        <v>36</v>
      </c>
      <c r="E721" s="43" t="s">
        <v>259</v>
      </c>
      <c r="F721" s="21">
        <v>105.99452008331168</v>
      </c>
      <c r="G721" s="21">
        <f>_xll.BDP(C721,$G$7)</f>
        <v>106.71</v>
      </c>
      <c r="H721" s="36">
        <f>IF(OR(G721="#N/A N/A",F721="#N/A N/A"),0,  G721 - F721)</f>
        <v>0.71547991668830946</v>
      </c>
      <c r="I721" s="24">
        <f>IF(OR(F721=0,F721="#N/A N/A"),0,H721 / F721*100)</f>
        <v>0.67501595000000214</v>
      </c>
      <c r="J721" s="28">
        <v>0</v>
      </c>
      <c r="K721" s="51" t="str">
        <f>CONCATENATE(C791,D721, " Curncy")</f>
        <v>EURUSD Curncy</v>
      </c>
      <c r="L721" s="19">
        <f>IF(D721 = C791,1,_xll.BDP(K721,$L$7))</f>
        <v>1</v>
      </c>
      <c r="M721" s="21">
        <f>IF(D721 = C791,1,_xll.BDP(K721,$M$7)*L721)</f>
        <v>1.2309000000000001</v>
      </c>
      <c r="N721" s="7">
        <f>H721*J721/M721/G721</f>
        <v>0</v>
      </c>
      <c r="O721" s="53">
        <f>N721 / Y791</f>
        <v>0</v>
      </c>
      <c r="P721" s="7">
        <f>ABS(J721/M721)</f>
        <v>0</v>
      </c>
      <c r="Q721" s="54">
        <f>P721 / Y791*100</f>
        <v>0</v>
      </c>
      <c r="R721" s="54">
        <f>IF(Q721&lt;0,Q721,0)</f>
        <v>0</v>
      </c>
      <c r="S721" s="150">
        <f>IF(Q721&gt;0,Q721,0)</f>
        <v>0</v>
      </c>
      <c r="T721" s="33">
        <f>IF(EXACT(D721,UPPER(D721)),1,0.01)/V721</f>
        <v>1</v>
      </c>
      <c r="U721" s="43">
        <v>2</v>
      </c>
      <c r="V721" s="43">
        <v>1</v>
      </c>
      <c r="W721" s="143">
        <f>IF(AND(Q721&lt;0,O721&gt;0),O721,0)</f>
        <v>0</v>
      </c>
      <c r="X721" s="43">
        <f>IF(AND(Q721&gt;0,O721&gt;0),O721,0)</f>
        <v>0</v>
      </c>
      <c r="Y721" s="3"/>
      <c r="Z721" s="20">
        <v>106.02744838583811</v>
      </c>
      <c r="AA721" s="19">
        <f>IF(OR(F721="#N/A N/A",Z721="#N/A N/A"),0,  F721 - Z721)</f>
        <v>-3.2928302526428865E-2</v>
      </c>
      <c r="AB721" s="24">
        <f>IF(OR(Z721=0,Z721="#N/A N/A"),0,AA721 / Z721*100)</f>
        <v>-3.1056394384406442E-2</v>
      </c>
      <c r="AC721" s="146">
        <v>0</v>
      </c>
      <c r="AD721" s="21">
        <f>IF(D721 = C791,1,_xll.BDP(K721,$AD$7)*L721)</f>
        <v>1.2319</v>
      </c>
      <c r="AE721" s="158">
        <f>AA721*AC721/AD721/Z721 / AF791</f>
        <v>0</v>
      </c>
      <c r="AF721" s="195"/>
      <c r="AG721" s="188"/>
      <c r="AH721" s="170"/>
    </row>
    <row r="722" spans="1:34" s="43" customFormat="1" x14ac:dyDescent="0.2">
      <c r="B722" s="48"/>
      <c r="C722" s="140" t="s">
        <v>261</v>
      </c>
      <c r="D722" s="43" t="s">
        <v>36</v>
      </c>
      <c r="E722" s="43" t="s">
        <v>262</v>
      </c>
      <c r="F722" s="21">
        <v>7.8364911700000004</v>
      </c>
      <c r="G722" s="21">
        <f>_xll.BDP(C722,$G$7)</f>
        <v>7.8390000000000004</v>
      </c>
      <c r="H722" s="36">
        <f>IF(OR(G722="#N/A N/A",F722="#N/A N/A"),0,  G722 - F722)</f>
        <v>2.5088300000000174E-3</v>
      </c>
      <c r="I722" s="24">
        <f>IF(OR(F722=0,F722="#N/A N/A"),0,H722 / F722*100)</f>
        <v>3.2014710992139324E-2</v>
      </c>
      <c r="J722" s="28">
        <v>149000000</v>
      </c>
      <c r="K722" s="51" t="str">
        <f>CONCATENATE(C791,D722, " Curncy")</f>
        <v>EURUSD Curncy</v>
      </c>
      <c r="L722" s="19">
        <f>IF(D722 = C791,1,_xll.BDP(K722,$L$7))</f>
        <v>1</v>
      </c>
      <c r="M722" s="21">
        <f>IF(D722 = C791,1,_xll.BDP(K722,$M$7)*L722)</f>
        <v>1.2309000000000001</v>
      </c>
      <c r="N722" s="7">
        <f>H722*J722/M722/G722</f>
        <v>38741.289003383623</v>
      </c>
      <c r="O722" s="53">
        <f>N722 / Y791</f>
        <v>2.3027098567493E-4</v>
      </c>
      <c r="P722" s="7">
        <f>ABS(J722/M722)</f>
        <v>121049638.47591193</v>
      </c>
      <c r="Q722" s="54">
        <f>P722 / Y791*100</f>
        <v>71.949644125180413</v>
      </c>
      <c r="R722" s="54">
        <f>IF(Q722&lt;0,Q722,0)</f>
        <v>0</v>
      </c>
      <c r="S722" s="150">
        <f>IF(Q722&gt;0,Q722,0)</f>
        <v>71.949644125180413</v>
      </c>
      <c r="T722" s="33">
        <f>IF(EXACT(D722,UPPER(D722)),1,0.01)/V722</f>
        <v>1</v>
      </c>
      <c r="U722" s="43">
        <v>2</v>
      </c>
      <c r="V722" s="43">
        <v>1</v>
      </c>
      <c r="W722" s="143">
        <f>IF(AND(Q722&lt;0,O722&gt;0),O722,0)</f>
        <v>0</v>
      </c>
      <c r="X722" s="43">
        <f>IF(AND(Q722&gt;0,O722&gt;0),O722,0)</f>
        <v>2.3027098567493E-4</v>
      </c>
      <c r="Y722" s="3"/>
      <c r="Z722" s="20">
        <v>7.8331182400000001</v>
      </c>
      <c r="AA722" s="19">
        <f>IF(OR(F722="#N/A N/A",Z722="#N/A N/A"),0,  F722 - Z722)</f>
        <v>3.3729300000002738E-3</v>
      </c>
      <c r="AB722" s="24">
        <f>IF(OR(Z722=0,Z722="#N/A N/A"),0,AA722 / Z722*100)</f>
        <v>4.3059863219941305E-2</v>
      </c>
      <c r="AC722" s="146">
        <v>149000000</v>
      </c>
      <c r="AD722" s="21">
        <f>IF(D722 = C791,1,_xll.BDP(K722,$AD$7)*L722)</f>
        <v>1.2319</v>
      </c>
      <c r="AE722" s="158">
        <f>AA722*AC722/AD722/Z722 / AF791</f>
        <v>3.0609507721149988E-4</v>
      </c>
      <c r="AF722" s="195"/>
      <c r="AG722" s="188"/>
      <c r="AH722" s="170"/>
    </row>
    <row r="723" spans="1:34" s="43" customFormat="1" x14ac:dyDescent="0.2">
      <c r="B723" s="48"/>
      <c r="C723" s="140" t="s">
        <v>321</v>
      </c>
      <c r="D723" s="43" t="s">
        <v>36</v>
      </c>
      <c r="E723" s="43" t="s">
        <v>263</v>
      </c>
      <c r="F723" s="21">
        <v>0.78094697999999996</v>
      </c>
      <c r="G723" s="21">
        <f>_xll.BDP(C723,$G$7)</f>
        <v>0.78039999999999998</v>
      </c>
      <c r="H723" s="36">
        <f>IF(OR(G723="#N/A N/A",F723="#N/A N/A"),0,  G723 - F723)</f>
        <v>-5.4697999999997471E-4</v>
      </c>
      <c r="I723" s="24">
        <f>IF(OR(F723=0,F723="#N/A N/A"),0,H723 / F723*100)</f>
        <v>-7.0040606341799899E-2</v>
      </c>
      <c r="J723" s="28">
        <v>13500000</v>
      </c>
      <c r="K723" s="51" t="str">
        <f>CONCATENATE(C791,D723, " Curncy")</f>
        <v>EURUSD Curncy</v>
      </c>
      <c r="L723" s="19">
        <f>IF(D723 = C791,1,_xll.BDP(K723,$L$7))</f>
        <v>1</v>
      </c>
      <c r="M723" s="21">
        <f>IF(D723 = C791,1,_xll.BDP(K723,$M$7)*L723)</f>
        <v>1.2309000000000001</v>
      </c>
      <c r="N723" s="7">
        <f>H723*J723/M723/G723</f>
        <v>-7687.1469451472294</v>
      </c>
      <c r="O723" s="53">
        <f>N723 / Y791</f>
        <v>-4.5690965624104004E-5</v>
      </c>
      <c r="P723" s="7">
        <f>ABS(J723/M723)</f>
        <v>10967584.694126248</v>
      </c>
      <c r="Q723" s="54">
        <f>P723 / Y791*100</f>
        <v>6.5189274878519168</v>
      </c>
      <c r="R723" s="54">
        <f>IF(Q723&lt;0,Q723,0)</f>
        <v>0</v>
      </c>
      <c r="S723" s="150">
        <f>IF(Q723&gt;0,Q723,0)</f>
        <v>6.5189274878519168</v>
      </c>
      <c r="T723" s="33">
        <f>IF(EXACT(D723,UPPER(D723)),1,0.01)/V723</f>
        <v>1</v>
      </c>
      <c r="U723" s="43">
        <v>2</v>
      </c>
      <c r="V723" s="43">
        <v>1</v>
      </c>
      <c r="W723" s="143">
        <f>IF(AND(Q723&lt;0,O723&gt;0),O723,0)</f>
        <v>0</v>
      </c>
      <c r="X723" s="43">
        <f>IF(AND(Q723&gt;0,O723&gt;0),O723,0)</f>
        <v>0</v>
      </c>
      <c r="Y723" s="3"/>
      <c r="Z723" s="20">
        <v>0.78137014000000005</v>
      </c>
      <c r="AA723" s="19">
        <f>IF(OR(F723="#N/A N/A",Z723="#N/A N/A"),0,  F723 - Z723)</f>
        <v>-4.2316000000008902E-4</v>
      </c>
      <c r="AB723" s="24">
        <f>IF(OR(Z723=0,Z723="#N/A N/A"),0,AA723 / Z723*100)</f>
        <v>-5.4156151910295547E-2</v>
      </c>
      <c r="AC723" s="146">
        <v>13500000</v>
      </c>
      <c r="AD723" s="21">
        <f>IF(D723 = C791,1,_xll.BDP(K723,$AD$7)*L723)</f>
        <v>1.2319</v>
      </c>
      <c r="AE723" s="158">
        <f>AA723*AC723/AD723/Z723 / AF791</f>
        <v>-3.4880202452440281E-5</v>
      </c>
      <c r="AF723" s="195"/>
      <c r="AG723" s="188"/>
      <c r="AH723" s="170"/>
    </row>
    <row r="724" spans="1:34" x14ac:dyDescent="0.2">
      <c r="C724" s="140" t="s">
        <v>264</v>
      </c>
      <c r="D724" s="43" t="s">
        <v>36</v>
      </c>
      <c r="E724" s="1" t="s">
        <v>265</v>
      </c>
      <c r="F724" s="21">
        <v>1.2403</v>
      </c>
      <c r="G724" s="21">
        <f>_xll.BDP(C724,$G$7)</f>
        <v>1.2309000000000001</v>
      </c>
      <c r="H724" s="36">
        <f>IF(OR(G724="#N/A N/A",F724="#N/A N/A"),0,  G724 - F724)</f>
        <v>-9.3999999999998529E-3</v>
      </c>
      <c r="I724" s="24">
        <f>IF(OR(F724=0,F724="#N/A N/A"),0,H724 / F724*100)</f>
        <v>-0.75788115778439524</v>
      </c>
      <c r="J724" s="28">
        <v>0</v>
      </c>
      <c r="K724" s="51" t="str">
        <f>CONCATENATE(C791,D724, " Curncy")</f>
        <v>EURUSD Curncy</v>
      </c>
      <c r="L724" s="19">
        <f>IF(D724 = C791,1,_xll.BDP(K724,$L$7))</f>
        <v>1</v>
      </c>
      <c r="M724" s="21">
        <f>IF(D724 = C791,1,_xll.BDP(K724,$M$7)*L724)</f>
        <v>1.2309000000000001</v>
      </c>
      <c r="N724" s="7">
        <f>H724*J724/M724/G724</f>
        <v>0</v>
      </c>
      <c r="O724" s="53">
        <f>N724 / Y791</f>
        <v>0</v>
      </c>
      <c r="P724" s="7">
        <f>ABS(J724/M724)</f>
        <v>0</v>
      </c>
      <c r="Q724" s="54">
        <f>P724 / Y791*100</f>
        <v>0</v>
      </c>
      <c r="R724" s="54">
        <f>IF(Q724&lt;0,Q724,0)</f>
        <v>0</v>
      </c>
      <c r="S724" s="150">
        <f>IF(Q724&gt;0,Q724,0)</f>
        <v>0</v>
      </c>
      <c r="T724" s="33">
        <f>IF(EXACT(D724,UPPER(D724)),1,0.01)/V724</f>
        <v>1</v>
      </c>
      <c r="U724" s="43">
        <v>2</v>
      </c>
      <c r="V724" s="43">
        <v>1</v>
      </c>
      <c r="W724" s="143">
        <f>IF(AND(Q724&lt;0,O724&gt;0),O724,0)</f>
        <v>0</v>
      </c>
      <c r="X724" s="1">
        <f>IF(AND(Q724&gt;0,O724&gt;0),O724,0)</f>
        <v>0</v>
      </c>
      <c r="Z724" s="20">
        <v>1.2398</v>
      </c>
      <c r="AA724" s="19">
        <f>IF(OR(F724="#N/A N/A",Z724="#N/A N/A"),0,  F724 - Z724)</f>
        <v>4.9999999999994493E-4</v>
      </c>
      <c r="AB724" s="24">
        <f>IF(OR(Z724=0,Z724="#N/A N/A"),0,AA724 / Z724*100)</f>
        <v>4.032908533634013E-2</v>
      </c>
      <c r="AC724" s="146">
        <v>0</v>
      </c>
      <c r="AD724" s="21">
        <f>IF(D724 = C791,1,_xll.BDP(K724,$AD$7)*L724)</f>
        <v>1.2319</v>
      </c>
      <c r="AE724" s="158">
        <f>AA724*AC724/AD724/Z724 / AF791</f>
        <v>0</v>
      </c>
      <c r="AH724" s="170"/>
    </row>
    <row r="725" spans="1:34" x14ac:dyDescent="0.2">
      <c r="A725" s="43" t="s">
        <v>294</v>
      </c>
      <c r="C725" s="86"/>
      <c r="D725" s="86"/>
      <c r="E725" s="86" t="s">
        <v>268</v>
      </c>
      <c r="F725" s="87"/>
      <c r="G725" s="87"/>
      <c r="H725" s="88"/>
      <c r="I725" s="89"/>
      <c r="J725" s="90"/>
      <c r="K725" s="91"/>
      <c r="L725" s="92"/>
      <c r="M725" s="93"/>
      <c r="N725" s="95">
        <f xml:space="preserve"> SUM(N714:N724)</f>
        <v>225223.89586258668</v>
      </c>
      <c r="O725" s="96">
        <f xml:space="preserve"> SUM(O714:O724)</f>
        <v>1.3386887693204012E-3</v>
      </c>
      <c r="P725" s="95">
        <f xml:space="preserve"> SUM(P714:P724)</f>
        <v>166253803.55303887</v>
      </c>
      <c r="Q725" s="97">
        <f xml:space="preserve"> SUM(Q714:Q724)</f>
        <v>98.818155516252446</v>
      </c>
      <c r="R725" s="97">
        <f xml:space="preserve"> SUM(R714:R724)</f>
        <v>0</v>
      </c>
      <c r="S725" s="156">
        <f xml:space="preserve"> SUM(S714:S724)</f>
        <v>98.818155516252446</v>
      </c>
      <c r="T725" s="189"/>
      <c r="U725" s="190"/>
      <c r="V725" s="190"/>
      <c r="W725" s="191">
        <f xml:space="preserve"> SUM(W714:W724)</f>
        <v>0</v>
      </c>
      <c r="X725" s="191">
        <f xml:space="preserve"> SUM(X714:X724)</f>
        <v>1.3843797349445052E-3</v>
      </c>
      <c r="Y725" s="206"/>
      <c r="Z725" s="181"/>
      <c r="AA725" s="182"/>
      <c r="AB725" s="159"/>
      <c r="AC725" s="183"/>
      <c r="AD725" s="184"/>
      <c r="AE725" s="205">
        <f xml:space="preserve"> SUM(AE714:AE724)</f>
        <v>1.0001163529921805E-4</v>
      </c>
      <c r="AF725" s="198"/>
      <c r="AH725" s="170"/>
    </row>
    <row r="726" spans="1:34" x14ac:dyDescent="0.2">
      <c r="AH726" s="170"/>
    </row>
    <row r="727" spans="1:34" x14ac:dyDescent="0.2">
      <c r="A727" s="43" t="s">
        <v>293</v>
      </c>
      <c r="C727" s="86"/>
      <c r="D727" s="86"/>
      <c r="E727" s="86" t="s">
        <v>319</v>
      </c>
      <c r="F727" s="87"/>
      <c r="G727" s="87"/>
      <c r="H727" s="88"/>
      <c r="I727" s="89"/>
      <c r="J727" s="90"/>
      <c r="K727" s="91"/>
      <c r="L727" s="92"/>
      <c r="M727" s="93"/>
      <c r="N727" s="95">
        <f>N706+N713+N725</f>
        <v>-2587763.1418581009</v>
      </c>
      <c r="O727" s="96">
        <f>O706+O713+O725</f>
        <v>-1.538118076858192E-2</v>
      </c>
      <c r="P727" s="95">
        <f>P706+P713+P725</f>
        <v>-119380832.77101919</v>
      </c>
      <c r="Q727" s="97">
        <f>Q706+Q713+Q725</f>
        <v>-70.957737184417496</v>
      </c>
      <c r="R727" s="97">
        <f>R706+R713+R725</f>
        <v>-372.41611476878637</v>
      </c>
      <c r="S727" s="156">
        <f>S706+S713+S725</f>
        <v>301.45837758436886</v>
      </c>
      <c r="T727" s="189"/>
      <c r="U727" s="190"/>
      <c r="V727" s="190"/>
      <c r="W727" s="191">
        <f>W706+W713+W725</f>
        <v>5.9623003058345827E-3</v>
      </c>
      <c r="X727" s="191">
        <f>X706+X713+X725</f>
        <v>9.6755062624586489E-3</v>
      </c>
      <c r="Y727" s="206">
        <v>154826841.68198711</v>
      </c>
      <c r="Z727" s="181"/>
      <c r="AA727" s="182"/>
      <c r="AB727" s="159"/>
      <c r="AC727" s="183"/>
      <c r="AD727" s="184"/>
      <c r="AE727" s="159" t="e">
        <f>AE706+AE713+AE725</f>
        <v>#N/A</v>
      </c>
      <c r="AF727" s="198">
        <v>156675691.89451051</v>
      </c>
      <c r="AH727" s="170"/>
    </row>
    <row r="728" spans="1:34" x14ac:dyDescent="0.2">
      <c r="AH728" s="170"/>
    </row>
    <row r="729" spans="1:34" s="43" customFormat="1" x14ac:dyDescent="0.2">
      <c r="B729" s="48">
        <v>24498</v>
      </c>
      <c r="C729" s="140" t="s">
        <v>159</v>
      </c>
      <c r="D729" s="43" t="str">
        <f>_xll.BDP(C729,$D$7)</f>
        <v>NOK</v>
      </c>
      <c r="E729" s="43" t="s">
        <v>370</v>
      </c>
      <c r="F729" s="2">
        <f>_xll.BDP(C729,$F$7)</f>
        <v>202.2</v>
      </c>
      <c r="G729" s="2">
        <f>_xll.BDP(C729,$G$7)</f>
        <v>203.2</v>
      </c>
      <c r="H729" s="33">
        <f>IF(OR(G729="#N/A N/A",F729="#N/A N/A"),0,  G729 - F729)</f>
        <v>1</v>
      </c>
      <c r="I729" s="22">
        <f>IF(OR(F729=0,F729="#N/A N/A"),0,H729 / F729*100)</f>
        <v>0.49455984174085071</v>
      </c>
      <c r="J729" s="25">
        <v>18180</v>
      </c>
      <c r="K729" s="48" t="str">
        <f>CONCATENATE(C791,D729, " Curncy")</f>
        <v>EURNOK Curncy</v>
      </c>
      <c r="L729" s="43">
        <f>IF(D729 = C791,1,_xll.BDP(K729,$L$7))</f>
        <v>1</v>
      </c>
      <c r="M729" s="4">
        <f>IF(D729 = C791,1,_xll.BDP(K729,$M$7)*L729)</f>
        <v>9.5917999999999992</v>
      </c>
      <c r="N729" s="7">
        <f>H729*J729*T729/M729</f>
        <v>1895.3689609875103</v>
      </c>
      <c r="O729" s="8">
        <f>N729 / Y791</f>
        <v>1.126571908400216E-5</v>
      </c>
      <c r="P729" s="7">
        <f>G729*J729*T729/M729</f>
        <v>385138.97287266213</v>
      </c>
      <c r="Q729" s="10">
        <f>P729 / Y791*100</f>
        <v>0.2289194117869239</v>
      </c>
      <c r="R729" s="10">
        <f>IF(Q729&lt;0,Q729,0)</f>
        <v>0</v>
      </c>
      <c r="S729" s="150">
        <f>IF(Q729&gt;0,Q729,0)</f>
        <v>0.2289194117869239</v>
      </c>
      <c r="T729" s="33">
        <f>IF(EXACT(D729,UPPER(D729)),1,0.01)/V729</f>
        <v>1</v>
      </c>
      <c r="U729" s="43">
        <v>0</v>
      </c>
      <c r="V729" s="43">
        <v>1</v>
      </c>
      <c r="W729" s="142">
        <f>IF(AND(Q729&lt;0,O729&gt;0),O729,0)</f>
        <v>0</v>
      </c>
      <c r="X729" s="43">
        <f>IF(AND(Q729&gt;0,O729&gt;0),O729,0)</f>
        <v>1.126571908400216E-5</v>
      </c>
      <c r="Y729" s="3"/>
      <c r="Z729" s="2">
        <f>_xll.BDH(C729,$Z$7,$D$1,$D$1)</f>
        <v>201.2</v>
      </c>
      <c r="AA729" s="19">
        <f>IF(OR(F729="#N/A N/A",Z729="#N/A N/A"),0,  F729 - Z729)</f>
        <v>1</v>
      </c>
      <c r="AB729" s="22">
        <f>IF(OR(Z729=0,Z729="#N/A N/A"),0,AA729 / Z729*100)</f>
        <v>0.49701789264413521</v>
      </c>
      <c r="AC729" s="146">
        <v>18180</v>
      </c>
      <c r="AD729" s="21">
        <f>IF(D729 = C791,1,_xll.BDP(K729,$AD$7)*L729)</f>
        <v>9.6487999999999996</v>
      </c>
      <c r="AE729" s="158">
        <f>AA729*AC729*T729/AD729 / AF791</f>
        <v>1.1073718017377775E-5</v>
      </c>
      <c r="AF729" s="195"/>
      <c r="AG729" s="188"/>
      <c r="AH729" s="170"/>
    </row>
    <row r="730" spans="1:34" s="43" customFormat="1" x14ac:dyDescent="0.2">
      <c r="B730" s="48">
        <v>27226</v>
      </c>
      <c r="C730" s="140" t="s">
        <v>224</v>
      </c>
      <c r="D730" s="43" t="str">
        <f>_xll.BDP(C730,$D$7)</f>
        <v>DKK</v>
      </c>
      <c r="E730" s="43" t="s">
        <v>369</v>
      </c>
      <c r="F730" s="2">
        <f>_xll.BDP(C730,$F$7)</f>
        <v>114.5</v>
      </c>
      <c r="G730" s="2">
        <f>_xll.BDP(C730,$G$7)</f>
        <v>119.5</v>
      </c>
      <c r="H730" s="33">
        <f>IF(OR(G730="#N/A N/A",F730="#N/A N/A"),0,  G730 - F730)</f>
        <v>5</v>
      </c>
      <c r="I730" s="22">
        <f>IF(OR(F730=0,F730="#N/A N/A"),0,H730 / F730*100)</f>
        <v>4.3668122270742353</v>
      </c>
      <c r="J730" s="25">
        <v>-15975</v>
      </c>
      <c r="K730" s="48" t="str">
        <f>CONCATENATE(C791,D730, " Curncy")</f>
        <v>EURDKK Curncy</v>
      </c>
      <c r="L730" s="43">
        <f>IF(D730 = C791,1,_xll.BDP(K730,$L$7))</f>
        <v>1</v>
      </c>
      <c r="M730" s="4">
        <f>IF(D730 = C791,1,_xll.BDP(K730,$M$7)*L730)</f>
        <v>7.4484000000000004</v>
      </c>
      <c r="N730" s="7">
        <f>H730*J730*T730/M730</f>
        <v>-10723.779603673273</v>
      </c>
      <c r="O730" s="8">
        <f>N730 / Y791</f>
        <v>-6.3740142959179335E-5</v>
      </c>
      <c r="P730" s="7">
        <f>G730*J730*T730/M730</f>
        <v>-256298.33252779118</v>
      </c>
      <c r="Q730" s="10">
        <f>P730 / Y791*100</f>
        <v>-0.15233894167243858</v>
      </c>
      <c r="R730" s="10">
        <f>IF(Q730&lt;0,Q730,0)</f>
        <v>-0.15233894167243858</v>
      </c>
      <c r="S730" s="150">
        <f>IF(Q730&gt;0,Q730,0)</f>
        <v>0</v>
      </c>
      <c r="T730" s="33">
        <f>IF(EXACT(D730,UPPER(D730)),1,0.01)/V730</f>
        <v>1</v>
      </c>
      <c r="U730" s="43">
        <v>0</v>
      </c>
      <c r="V730" s="43">
        <v>1</v>
      </c>
      <c r="W730" s="142">
        <f>IF(AND(Q730&lt;0,O730&gt;0),O730,0)</f>
        <v>0</v>
      </c>
      <c r="X730" s="43">
        <f>IF(AND(Q730&gt;0,O730&gt;0),O730,0)</f>
        <v>0</v>
      </c>
      <c r="Y730" s="3"/>
      <c r="Z730" s="2">
        <f>_xll.BDH(C730,$Z$7,$D$1,$D$1)</f>
        <v>115</v>
      </c>
      <c r="AA730" s="19">
        <f>IF(OR(F730="#N/A N/A",Z730="#N/A N/A"),0,  F730 - Z730)</f>
        <v>-0.5</v>
      </c>
      <c r="AB730" s="22">
        <f>IF(OR(Z730=0,Z730="#N/A N/A"),0,AA730 / Z730*100)</f>
        <v>-0.43478260869565216</v>
      </c>
      <c r="AC730" s="146">
        <v>-15975</v>
      </c>
      <c r="AD730" s="21">
        <f>IF(D730 = C791,1,_xll.BDP(K730,$AD$7)*L730)</f>
        <v>7.4478</v>
      </c>
      <c r="AE730" s="158">
        <f>AA730*AC730*T730/AD730 / AF791</f>
        <v>6.3031225537923E-6</v>
      </c>
      <c r="AF730" s="195"/>
      <c r="AG730" s="188"/>
      <c r="AH730" s="170"/>
    </row>
    <row r="731" spans="1:34" s="43" customFormat="1" x14ac:dyDescent="0.2">
      <c r="B731" s="48">
        <v>2096</v>
      </c>
      <c r="C731" s="140" t="s">
        <v>233</v>
      </c>
      <c r="D731" s="43" t="str">
        <f>_xll.BDP(C731,$D$7)</f>
        <v>EUR</v>
      </c>
      <c r="E731" s="43" t="s">
        <v>368</v>
      </c>
      <c r="F731" s="2">
        <f>_xll.BDP(C731,$F$7)</f>
        <v>90.5</v>
      </c>
      <c r="G731" s="2">
        <f>_xll.BDP(C731,$G$7)</f>
        <v>93.48</v>
      </c>
      <c r="H731" s="33">
        <f>IF(OR(G731="#N/A N/A",F731="#N/A N/A"),0,  G731 - F731)</f>
        <v>2.980000000000004</v>
      </c>
      <c r="I731" s="22">
        <f>IF(OR(F731=0,F731="#N/A N/A"),0,H731 / F731*100)</f>
        <v>3.2928176795580155</v>
      </c>
      <c r="J731" s="25">
        <v>-4666</v>
      </c>
      <c r="K731" s="48" t="str">
        <f>CONCATENATE(C791,D731, " Curncy")</f>
        <v>EUREUR Curncy</v>
      </c>
      <c r="L731" s="43">
        <f>IF(D731 = C791,1,_xll.BDP(K731,$L$7))</f>
        <v>1</v>
      </c>
      <c r="M731" s="4">
        <f>IF(D731 = C791,1,_xll.BDP(K731,$M$7)*L731)</f>
        <v>1</v>
      </c>
      <c r="N731" s="7">
        <f>H731*J731*T731/M731</f>
        <v>-13904.680000000018</v>
      </c>
      <c r="O731" s="8">
        <f>N731 / Y791</f>
        <v>-8.2646820781178546E-5</v>
      </c>
      <c r="P731" s="7">
        <f>G731*J731*T731/M731</f>
        <v>-436177.68</v>
      </c>
      <c r="Q731" s="10">
        <f>P731 / Y791*100</f>
        <v>-0.25925586599411277</v>
      </c>
      <c r="R731" s="10">
        <f>IF(Q731&lt;0,Q731,0)</f>
        <v>-0.25925586599411277</v>
      </c>
      <c r="S731" s="150">
        <f>IF(Q731&gt;0,Q731,0)</f>
        <v>0</v>
      </c>
      <c r="T731" s="33">
        <f>IF(EXACT(D731,UPPER(D731)),1,0.01)/V731</f>
        <v>1</v>
      </c>
      <c r="U731" s="43">
        <v>0</v>
      </c>
      <c r="V731" s="43">
        <v>1</v>
      </c>
      <c r="W731" s="142">
        <f>IF(AND(Q731&lt;0,O731&gt;0),O731,0)</f>
        <v>0</v>
      </c>
      <c r="X731" s="43">
        <f>IF(AND(Q731&gt;0,O731&gt;0),O731,0)</f>
        <v>0</v>
      </c>
      <c r="Y731" s="3"/>
      <c r="Z731" s="2">
        <f>_xll.BDH(C731,$Z$7,$D$1,$D$1)</f>
        <v>90.61</v>
      </c>
      <c r="AA731" s="19">
        <f>IF(OR(F731="#N/A N/A",Z731="#N/A N/A"),0,  F731 - Z731)</f>
        <v>-0.10999999999999943</v>
      </c>
      <c r="AB731" s="22">
        <f>IF(OR(Z731=0,Z731="#N/A N/A"),0,AA731 / Z731*100)</f>
        <v>-0.12139940403928864</v>
      </c>
      <c r="AC731" s="146">
        <v>-4666</v>
      </c>
      <c r="AD731" s="21">
        <f>IF(D731 = C791,1,_xll.BDP(K731,$AD$7)*L731)</f>
        <v>1</v>
      </c>
      <c r="AE731" s="158">
        <f>AA731*AC731*T731/AD731 / AF791</f>
        <v>3.0165484533455231E-6</v>
      </c>
      <c r="AF731" s="195"/>
      <c r="AG731" s="188"/>
      <c r="AH731" s="170"/>
    </row>
    <row r="732" spans="1:34" s="43" customFormat="1" x14ac:dyDescent="0.2">
      <c r="B732" s="48">
        <v>21355</v>
      </c>
      <c r="C732" s="140" t="s">
        <v>142</v>
      </c>
      <c r="D732" s="43" t="str">
        <f>_xll.BDP(C732,$D$7)</f>
        <v>CHF</v>
      </c>
      <c r="E732" s="43" t="s">
        <v>367</v>
      </c>
      <c r="F732" s="2">
        <f>_xll.BDP(C732,$F$7)</f>
        <v>23.2</v>
      </c>
      <c r="G732" s="2">
        <f>_xll.BDP(C732,$G$7)</f>
        <v>23.78</v>
      </c>
      <c r="H732" s="33">
        <f>IF(OR(G732="#N/A N/A",F732="#N/A N/A"),0,  G732 - F732)</f>
        <v>0.58000000000000185</v>
      </c>
      <c r="I732" s="22">
        <f>IF(OR(F732=0,F732="#N/A N/A"),0,H732 / F732*100)</f>
        <v>2.500000000000008</v>
      </c>
      <c r="J732" s="25">
        <v>-8029</v>
      </c>
      <c r="K732" s="48" t="str">
        <f>CONCATENATE(C791,D732, " Curncy")</f>
        <v>EURCHF Curncy</v>
      </c>
      <c r="L732" s="43">
        <f>IF(D732 = C791,1,_xll.BDP(K732,$L$7))</f>
        <v>1</v>
      </c>
      <c r="M732" s="4">
        <f>IF(D732 = C791,1,_xll.BDP(K732,$M$7)*L732)</f>
        <v>1.1705000000000001</v>
      </c>
      <c r="N732" s="7">
        <f>H732*J732*T732/M732</f>
        <v>-3978.4878257155187</v>
      </c>
      <c r="O732" s="8">
        <f>N732 / Y791</f>
        <v>-2.364738852760443E-5</v>
      </c>
      <c r="P732" s="7">
        <f>G732*J732*T732/M732</f>
        <v>-163118.00085433573</v>
      </c>
      <c r="Q732" s="10">
        <f>P732 / Y791*100</f>
        <v>-9.6954292963177841E-2</v>
      </c>
      <c r="R732" s="10">
        <f>IF(Q732&lt;0,Q732,0)</f>
        <v>-9.6954292963177841E-2</v>
      </c>
      <c r="S732" s="150">
        <f>IF(Q732&gt;0,Q732,0)</f>
        <v>0</v>
      </c>
      <c r="T732" s="33">
        <f>IF(EXACT(D732,UPPER(D732)),1,0.01)/V732</f>
        <v>1</v>
      </c>
      <c r="U732" s="43">
        <v>0</v>
      </c>
      <c r="V732" s="43">
        <v>1</v>
      </c>
      <c r="W732" s="142">
        <f>IF(AND(Q732&lt;0,O732&gt;0),O732,0)</f>
        <v>0</v>
      </c>
      <c r="X732" s="43">
        <f>IF(AND(Q732&gt;0,O732&gt;0),O732,0)</f>
        <v>0</v>
      </c>
      <c r="Y732" s="3"/>
      <c r="Z732" s="2">
        <f>_xll.BDH(C732,$Z$7,$D$1,$D$1)</f>
        <v>23.39</v>
      </c>
      <c r="AA732" s="19">
        <f>IF(OR(F732="#N/A N/A",Z732="#N/A N/A"),0,  F732 - Z732)</f>
        <v>-0.19000000000000128</v>
      </c>
      <c r="AB732" s="22">
        <f>IF(OR(Z732=0,Z732="#N/A N/A"),0,AA732 / Z732*100)</f>
        <v>-0.81231295425396011</v>
      </c>
      <c r="AC732" s="146">
        <v>-8029</v>
      </c>
      <c r="AD732" s="21">
        <f>IF(D732 = C791,1,_xll.BDP(K732,$AD$7)*L732)</f>
        <v>1.16984</v>
      </c>
      <c r="AE732" s="158">
        <f>AA732*AC732*T732/AD732 / AF791</f>
        <v>7.6641055609915985E-6</v>
      </c>
      <c r="AF732" s="195"/>
      <c r="AG732" s="188"/>
      <c r="AH732" s="170"/>
    </row>
    <row r="733" spans="1:34" s="43" customFormat="1" x14ac:dyDescent="0.2">
      <c r="B733" s="48">
        <v>10264</v>
      </c>
      <c r="C733" s="140" t="s">
        <v>132</v>
      </c>
      <c r="D733" s="43" t="str">
        <f>_xll.BDP(C733,$D$7)</f>
        <v>GBp</v>
      </c>
      <c r="E733" s="43" t="s">
        <v>505</v>
      </c>
      <c r="F733" s="2">
        <f>_xll.BDP(C733,$F$7)</f>
        <v>403.4</v>
      </c>
      <c r="G733" s="2">
        <f>_xll.BDP(C733,$G$7)</f>
        <v>401.8</v>
      </c>
      <c r="H733" s="33">
        <f>IF(OR(G733="#N/A N/A",F733="#N/A N/A"),0,  G733 - F733)</f>
        <v>-1.5999999999999659</v>
      </c>
      <c r="I733" s="22">
        <f>IF(OR(F733=0,F733="#N/A N/A"),0,H733 / F733*100)</f>
        <v>-0.39662865642041795</v>
      </c>
      <c r="J733" s="25">
        <v>-58670</v>
      </c>
      <c r="K733" s="48" t="str">
        <f>CONCATENATE(C791,D733, " Curncy")</f>
        <v>EURGBp Curncy</v>
      </c>
      <c r="L733" s="43">
        <f>IF(D733 = C791,1,_xll.BDP(K733,$L$7))</f>
        <v>1</v>
      </c>
      <c r="M733" s="4">
        <f>IF(D733 = C791,1,_xll.BDP(K733,$M$7)*L733)</f>
        <v>0.89085999999999999</v>
      </c>
      <c r="N733" s="7">
        <f>H733*J733*T733/M733</f>
        <v>1053.7233684304829</v>
      </c>
      <c r="O733" s="8">
        <f>N733 / Y791</f>
        <v>6.2631348857804549E-6</v>
      </c>
      <c r="P733" s="7">
        <f>G733*J733*T733/M733</f>
        <v>-264616.28089711064</v>
      </c>
      <c r="Q733" s="10">
        <f>P733 / Y791*100</f>
        <v>-0.15728297481916503</v>
      </c>
      <c r="R733" s="10">
        <f>IF(Q733&lt;0,Q733,0)</f>
        <v>-0.15728297481916503</v>
      </c>
      <c r="S733" s="150">
        <f>IF(Q733&gt;0,Q733,0)</f>
        <v>0</v>
      </c>
      <c r="T733" s="33">
        <f>IF(EXACT(D733,UPPER(D733)),1,0.01)/V733</f>
        <v>0.01</v>
      </c>
      <c r="U733" s="43">
        <v>0</v>
      </c>
      <c r="V733" s="43">
        <v>1</v>
      </c>
      <c r="W733" s="142">
        <f>IF(AND(Q733&lt;0,O733&gt;0),O733,0)</f>
        <v>6.2631348857804549E-6</v>
      </c>
      <c r="X733" s="43">
        <f>IF(AND(Q733&gt;0,O733&gt;0),O733,0)</f>
        <v>0</v>
      </c>
      <c r="Y733" s="3"/>
      <c r="Z733" s="2">
        <f>_xll.BDH(C733,$Z$7,$D$1,$D$1)</f>
        <v>401.2</v>
      </c>
      <c r="AA733" s="19">
        <f>IF(OR(F733="#N/A N/A",Z733="#N/A N/A"),0,  F733 - Z733)</f>
        <v>2.1999999999999886</v>
      </c>
      <c r="AB733" s="22">
        <f>IF(OR(Z733=0,Z733="#N/A N/A"),0,AA733 / Z733*100)</f>
        <v>0.54835493519441392</v>
      </c>
      <c r="AC733" s="146">
        <v>-58670</v>
      </c>
      <c r="AD733" s="21">
        <f>IF(D733 = C791,1,_xll.BDP(K733,$AD$7)*L733)</f>
        <v>0.89166000000000001</v>
      </c>
      <c r="AE733" s="158">
        <f>AA733*AC733*T733/AD733 / AF791</f>
        <v>-8.5077039785607059E-6</v>
      </c>
      <c r="AF733" s="195"/>
      <c r="AG733" s="188"/>
      <c r="AH733" s="170"/>
    </row>
    <row r="734" spans="1:34" s="43" customFormat="1" x14ac:dyDescent="0.2">
      <c r="B734" s="48">
        <v>17946</v>
      </c>
      <c r="C734" s="140" t="s">
        <v>74</v>
      </c>
      <c r="D734" s="43" t="str">
        <f>_xll.BDP(C734,$D$7)</f>
        <v>USD</v>
      </c>
      <c r="E734" s="43" t="s">
        <v>366</v>
      </c>
      <c r="F734" s="2">
        <f>_xll.BDP(C734,$F$7)</f>
        <v>46.22</v>
      </c>
      <c r="G734" s="2">
        <f>_xll.BDP(C734,$G$7)</f>
        <v>46.1</v>
      </c>
      <c r="H734" s="33">
        <f>IF(OR(G734="#N/A N/A",F734="#N/A N/A"),0,  G734 - F734)</f>
        <v>-0.11999999999999744</v>
      </c>
      <c r="I734" s="22">
        <f>IF(OR(F734=0,F734="#N/A N/A"),0,H734 / F734*100)</f>
        <v>-0.25962786672435623</v>
      </c>
      <c r="J734" s="25">
        <v>-3650</v>
      </c>
      <c r="K734" s="48" t="str">
        <f>CONCATENATE(C791,D734, " Curncy")</f>
        <v>EURUSD Curncy</v>
      </c>
      <c r="L734" s="43">
        <f>IF(D734 = C791,1,_xll.BDP(K734,$L$7))</f>
        <v>1</v>
      </c>
      <c r="M734" s="4">
        <f>IF(D734 = C791,1,_xll.BDP(K734,$M$7)*L734)</f>
        <v>1.2309000000000001</v>
      </c>
      <c r="N734" s="7">
        <f>H734*J734*T734/M734</f>
        <v>355.8371922983107</v>
      </c>
      <c r="O734" s="8">
        <f>N734 / Y791</f>
        <v>2.1150298071696877E-6</v>
      </c>
      <c r="P734" s="7">
        <f>G734*J734*T734/M734</f>
        <v>-136700.7880412706</v>
      </c>
      <c r="Q734" s="10">
        <f>P734 / Y791*100</f>
        <v>-8.1252395092103899E-2</v>
      </c>
      <c r="R734" s="10">
        <f>IF(Q734&lt;0,Q734,0)</f>
        <v>-8.1252395092103899E-2</v>
      </c>
      <c r="S734" s="150">
        <f>IF(Q734&gt;0,Q734,0)</f>
        <v>0</v>
      </c>
      <c r="T734" s="33">
        <f>IF(EXACT(D734,UPPER(D734)),1,0.01)/V734</f>
        <v>1</v>
      </c>
      <c r="U734" s="43">
        <v>0</v>
      </c>
      <c r="V734" s="43">
        <v>1</v>
      </c>
      <c r="W734" s="142">
        <f>IF(AND(Q734&lt;0,O734&gt;0),O734,0)</f>
        <v>2.1150298071696877E-6</v>
      </c>
      <c r="X734" s="43">
        <f>IF(AND(Q734&gt;0,O734&gt;0),O734,0)</f>
        <v>0</v>
      </c>
      <c r="Y734" s="3"/>
      <c r="Z734" s="2">
        <f>_xll.BDH(C734,$Z$7,$D$1,$D$1)</f>
        <v>46.82</v>
      </c>
      <c r="AA734" s="19">
        <f>IF(OR(F734="#N/A N/A",Z734="#N/A N/A"),0,  F734 - Z734)</f>
        <v>-0.60000000000000142</v>
      </c>
      <c r="AB734" s="22">
        <f>IF(OR(Z734=0,Z734="#N/A N/A"),0,AA734 / Z734*100)</f>
        <v>-1.2815036309269574</v>
      </c>
      <c r="AC734" s="146">
        <v>-3650</v>
      </c>
      <c r="AD734" s="21">
        <f>IF(D734 = C791,1,_xll.BDP(K734,$AD$7)*L734)</f>
        <v>1.2319</v>
      </c>
      <c r="AE734" s="158">
        <f>AA734*AC734*T734/AD734 / AF791</f>
        <v>1.0448201642480771E-5</v>
      </c>
      <c r="AF734" s="195"/>
      <c r="AG734" s="188"/>
      <c r="AH734" s="170"/>
    </row>
    <row r="735" spans="1:34" s="43" customFormat="1" x14ac:dyDescent="0.2">
      <c r="B735" s="48">
        <v>6366</v>
      </c>
      <c r="C735" s="140" t="s">
        <v>128</v>
      </c>
      <c r="D735" s="43" t="str">
        <f>_xll.BDP(C735,$D$7)</f>
        <v>GBp</v>
      </c>
      <c r="E735" s="43" t="s">
        <v>509</v>
      </c>
      <c r="F735" s="2">
        <f>_xll.BDP(C735,$F$7)</f>
        <v>3816</v>
      </c>
      <c r="G735" s="2">
        <f>_xll.BDP(C735,$G$7)</f>
        <v>3837</v>
      </c>
      <c r="H735" s="33">
        <f>IF(OR(G735="#N/A N/A",F735="#N/A N/A"),0,  G735 - F735)</f>
        <v>21</v>
      </c>
      <c r="I735" s="22">
        <f>IF(OR(F735=0,F735="#N/A N/A"),0,H735 / F735*100)</f>
        <v>0.55031446540880502</v>
      </c>
      <c r="J735" s="25">
        <v>-7517</v>
      </c>
      <c r="K735" s="48" t="str">
        <f>CONCATENATE(C791,D735, " Curncy")</f>
        <v>EURGBp Curncy</v>
      </c>
      <c r="L735" s="43">
        <f>IF(D735 = C791,1,_xll.BDP(K735,$L$7))</f>
        <v>1</v>
      </c>
      <c r="M735" s="4">
        <f>IF(D735 = C791,1,_xll.BDP(K735,$M$7)*L735)</f>
        <v>0.89085999999999999</v>
      </c>
      <c r="N735" s="7">
        <f>H735*J735*T735/M735</f>
        <v>-1771.9619244325706</v>
      </c>
      <c r="O735" s="8">
        <f>N735 / Y791</f>
        <v>-1.0532210708887276E-5</v>
      </c>
      <c r="P735" s="7">
        <f>G735*J735*T735/M735</f>
        <v>-323762.75733560824</v>
      </c>
      <c r="Q735" s="10">
        <f>P735 / Y791*100</f>
        <v>-0.19243853566666894</v>
      </c>
      <c r="R735" s="10">
        <f>IF(Q735&lt;0,Q735,0)</f>
        <v>-0.19243853566666894</v>
      </c>
      <c r="S735" s="150">
        <f>IF(Q735&gt;0,Q735,0)</f>
        <v>0</v>
      </c>
      <c r="T735" s="33">
        <f>IF(EXACT(D735,UPPER(D735)),1,0.01)/V735</f>
        <v>0.01</v>
      </c>
      <c r="U735" s="43">
        <v>0</v>
      </c>
      <c r="V735" s="43">
        <v>1</v>
      </c>
      <c r="W735" s="142">
        <f>IF(AND(Q735&lt;0,O735&gt;0),O735,0)</f>
        <v>0</v>
      </c>
      <c r="X735" s="43">
        <f>IF(AND(Q735&gt;0,O735&gt;0),O735,0)</f>
        <v>0</v>
      </c>
      <c r="Y735" s="3"/>
      <c r="Z735" s="2">
        <f>_xll.BDH(C735,$Z$7,$D$1,$D$1)</f>
        <v>3806</v>
      </c>
      <c r="AA735" s="19">
        <f>IF(OR(F735="#N/A N/A",Z735="#N/A N/A"),0,  F735 - Z735)</f>
        <v>10</v>
      </c>
      <c r="AB735" s="22">
        <f>IF(OR(Z735=0,Z735="#N/A N/A"),0,AA735 / Z735*100)</f>
        <v>0.26274303730951132</v>
      </c>
      <c r="AC735" s="146">
        <v>-7517</v>
      </c>
      <c r="AD735" s="21">
        <f>IF(D735 = C791,1,_xll.BDP(K735,$AD$7)*L735)</f>
        <v>0.89166000000000001</v>
      </c>
      <c r="AE735" s="158">
        <f>AA735*AC735*T735/AD735 / AF791</f>
        <v>-4.9547089891721921E-6</v>
      </c>
      <c r="AF735" s="195"/>
      <c r="AG735" s="188"/>
      <c r="AH735" s="170"/>
    </row>
    <row r="736" spans="1:34" s="43" customFormat="1" x14ac:dyDescent="0.2">
      <c r="B736" s="48">
        <v>7261</v>
      </c>
      <c r="C736" s="140" t="s">
        <v>546</v>
      </c>
      <c r="D736" s="43" t="str">
        <f>_xll.BDP(C736,$D$7)</f>
        <v>GBp</v>
      </c>
      <c r="E736" s="43" t="s">
        <v>547</v>
      </c>
      <c r="F736" s="2">
        <f>_xll.BDP(C736,$F$7)</f>
        <v>945</v>
      </c>
      <c r="G736" s="2">
        <f>_xll.BDP(C736,$G$7)</f>
        <v>940</v>
      </c>
      <c r="H736" s="33">
        <f>IF(OR(G736="#N/A N/A",F736="#N/A N/A"),0,  G736 - F736)</f>
        <v>-5</v>
      </c>
      <c r="I736" s="22">
        <f>IF(OR(F736=0,F736="#N/A N/A"),0,H736 / F736*100)</f>
        <v>-0.52910052910052907</v>
      </c>
      <c r="J736" s="25">
        <v>-12880</v>
      </c>
      <c r="K736" s="48" t="str">
        <f>CONCATENATE(C791,D736, " Curncy")</f>
        <v>EURGBp Curncy</v>
      </c>
      <c r="L736" s="43">
        <f>IF(D736 = C791,1,_xll.BDP(K736,$L$7))</f>
        <v>1</v>
      </c>
      <c r="M736" s="4">
        <f>IF(D736 = C791,1,_xll.BDP(K736,$M$7)*L736)</f>
        <v>0.89085999999999999</v>
      </c>
      <c r="N736" s="7">
        <f>H736*J736*T736/M736</f>
        <v>722.89697595581799</v>
      </c>
      <c r="O736" s="8">
        <f>N736 / Y791</f>
        <v>4.2967646012045118E-6</v>
      </c>
      <c r="P736" s="7">
        <f>G736*J736*T736/M736</f>
        <v>-135904.63147969378</v>
      </c>
      <c r="Q736" s="10">
        <f>P736 / Y791*100</f>
        <v>-8.0779174502644824E-2</v>
      </c>
      <c r="R736" s="10">
        <f>IF(Q736&lt;0,Q736,0)</f>
        <v>-8.0779174502644824E-2</v>
      </c>
      <c r="S736" s="150">
        <f>IF(Q736&gt;0,Q736,0)</f>
        <v>0</v>
      </c>
      <c r="T736" s="33">
        <f>IF(EXACT(D736,UPPER(D736)),1,0.01)/V736</f>
        <v>0.01</v>
      </c>
      <c r="U736" s="43">
        <v>0</v>
      </c>
      <c r="V736" s="43">
        <v>1</v>
      </c>
      <c r="W736" s="142">
        <f>IF(AND(Q736&lt;0,O736&gt;0),O736,0)</f>
        <v>4.2967646012045118E-6</v>
      </c>
      <c r="X736" s="43">
        <f>IF(AND(Q736&gt;0,O736&gt;0),O736,0)</f>
        <v>0</v>
      </c>
      <c r="Y736" s="3"/>
      <c r="Z736" s="2">
        <f>_xll.BDH(C736,$Z$7,$D$1,$D$1)</f>
        <v>963</v>
      </c>
      <c r="AA736" s="19">
        <f>IF(OR(F736="#N/A N/A",Z736="#N/A N/A"),0,  F736 - Z736)</f>
        <v>-18</v>
      </c>
      <c r="AB736" s="22">
        <f>IF(OR(Z736=0,Z736="#N/A N/A"),0,AA736 / Z736*100)</f>
        <v>-1.8691588785046727</v>
      </c>
      <c r="AC736" s="146">
        <v>-12880</v>
      </c>
      <c r="AD736" s="21">
        <f>IF(D736 = C791,1,_xll.BDP(K736,$AD$7)*L736)</f>
        <v>0.89166000000000001</v>
      </c>
      <c r="AE736" s="158">
        <f>AA736*AC736*T736/AD736 / AF791</f>
        <v>1.5281358680985512E-5</v>
      </c>
      <c r="AF736" s="195"/>
      <c r="AG736" s="188"/>
      <c r="AH736" s="170"/>
    </row>
    <row r="737" spans="2:34" s="43" customFormat="1" x14ac:dyDescent="0.2">
      <c r="B737" s="48">
        <v>26358</v>
      </c>
      <c r="C737" s="140" t="s">
        <v>158</v>
      </c>
      <c r="D737" s="43" t="str">
        <f>_xll.BDP(C737,$D$7)</f>
        <v>NOK</v>
      </c>
      <c r="E737" s="43" t="s">
        <v>365</v>
      </c>
      <c r="F737" s="2">
        <f>_xll.BDP(C737,$F$7)</f>
        <v>35.4</v>
      </c>
      <c r="G737" s="2">
        <f>_xll.BDP(C737,$G$7)</f>
        <v>35.200000000000003</v>
      </c>
      <c r="H737" s="33">
        <f>IF(OR(G737="#N/A N/A",F737="#N/A N/A"),0,  G737 - F737)</f>
        <v>-0.19999999999999574</v>
      </c>
      <c r="I737" s="22">
        <f>IF(OR(F737=0,F737="#N/A N/A"),0,H737 / F737*100)</f>
        <v>-0.56497175141241729</v>
      </c>
      <c r="J737" s="25">
        <v>93619</v>
      </c>
      <c r="K737" s="48" t="str">
        <f>CONCATENATE(C791,D737, " Curncy")</f>
        <v>EURNOK Curncy</v>
      </c>
      <c r="L737" s="43">
        <f>IF(D737 = C791,1,_xll.BDP(K737,$L$7))</f>
        <v>1</v>
      </c>
      <c r="M737" s="4">
        <f>IF(D737 = C791,1,_xll.BDP(K737,$M$7)*L737)</f>
        <v>9.5917999999999992</v>
      </c>
      <c r="N737" s="7">
        <f>H737*J737*T737/M737</f>
        <v>-1952.0632206676121</v>
      </c>
      <c r="O737" s="8">
        <f>N737 / Y791</f>
        <v>-1.1602699174094343E-5</v>
      </c>
      <c r="P737" s="7">
        <f>G737*J737*T737/M737</f>
        <v>343563.12683750712</v>
      </c>
      <c r="Q737" s="10">
        <f>P737 / Y791*100</f>
        <v>0.20420750546406483</v>
      </c>
      <c r="R737" s="10">
        <f>IF(Q737&lt;0,Q737,0)</f>
        <v>0</v>
      </c>
      <c r="S737" s="150">
        <f>IF(Q737&gt;0,Q737,0)</f>
        <v>0.20420750546406483</v>
      </c>
      <c r="T737" s="33">
        <f>IF(EXACT(D737,UPPER(D737)),1,0.01)/V737</f>
        <v>1</v>
      </c>
      <c r="U737" s="43">
        <v>0</v>
      </c>
      <c r="V737" s="43">
        <v>1</v>
      </c>
      <c r="W737" s="142">
        <f>IF(AND(Q737&lt;0,O737&gt;0),O737,0)</f>
        <v>0</v>
      </c>
      <c r="X737" s="43">
        <f>IF(AND(Q737&gt;0,O737&gt;0),O737,0)</f>
        <v>0</v>
      </c>
      <c r="Y737" s="3"/>
      <c r="Z737" s="2">
        <f>_xll.BDH(C737,$Z$7,$D$1,$D$1)</f>
        <v>35</v>
      </c>
      <c r="AA737" s="19">
        <f>IF(OR(F737="#N/A N/A",Z737="#N/A N/A"),0,  F737 - Z737)</f>
        <v>0.39999999999999858</v>
      </c>
      <c r="AB737" s="22">
        <f>IF(OR(Z737=0,Z737="#N/A N/A"),0,AA737 / Z737*100)</f>
        <v>1.1428571428571388</v>
      </c>
      <c r="AC737" s="146">
        <v>93619</v>
      </c>
      <c r="AD737" s="21">
        <f>IF(D737 = C791,1,_xll.BDP(K737,$AD$7)*L737)</f>
        <v>9.6487999999999996</v>
      </c>
      <c r="AE737" s="158">
        <f>AA737*AC737*T737/AD737 / AF791</f>
        <v>2.2809909946510151E-5</v>
      </c>
      <c r="AF737" s="195"/>
      <c r="AG737" s="188"/>
      <c r="AH737" s="170"/>
    </row>
    <row r="738" spans="2:34" s="43" customFormat="1" x14ac:dyDescent="0.2">
      <c r="B738" s="48">
        <v>24100</v>
      </c>
      <c r="C738" s="140" t="s">
        <v>548</v>
      </c>
      <c r="D738" s="43" t="str">
        <f>_xll.BDP(C738,$D$7)</f>
        <v>USD</v>
      </c>
      <c r="E738" s="43" t="s">
        <v>549</v>
      </c>
      <c r="F738" s="2">
        <f>_xll.BDP(C738,$F$7)</f>
        <v>247.05</v>
      </c>
      <c r="G738" s="2">
        <f>_xll.BDP(C738,$G$7)</f>
        <v>246.95</v>
      </c>
      <c r="H738" s="33">
        <f>IF(OR(G738="#N/A N/A",F738="#N/A N/A"),0,  G738 - F738)</f>
        <v>-0.10000000000002274</v>
      </c>
      <c r="I738" s="22">
        <f>IF(OR(F738=0,F738="#N/A N/A"),0,H738 / F738*100)</f>
        <v>-4.0477636106060609E-2</v>
      </c>
      <c r="J738" s="25">
        <v>-1356</v>
      </c>
      <c r="K738" s="48" t="str">
        <f>CONCATENATE(C791,D738, " Curncy")</f>
        <v>EURUSD Curncy</v>
      </c>
      <c r="L738" s="43">
        <f>IF(D738 = C791,1,_xll.BDP(K738,$L$7))</f>
        <v>1</v>
      </c>
      <c r="M738" s="4">
        <f>IF(D738 = C791,1,_xll.BDP(K738,$M$7)*L738)</f>
        <v>1.2309000000000001</v>
      </c>
      <c r="N738" s="7">
        <f>H738*J738*T738/M738</f>
        <v>110.16329514991536</v>
      </c>
      <c r="O738" s="8">
        <f>N738 / Y791</f>
        <v>6.5479004989105237E-7</v>
      </c>
      <c r="P738" s="7">
        <f>G738*J738*T738/M738</f>
        <v>-272048.25737265416</v>
      </c>
      <c r="Q738" s="10">
        <f>P738 / Y791*100</f>
        <v>-0.16170040282055864</v>
      </c>
      <c r="R738" s="10">
        <f>IF(Q738&lt;0,Q738,0)</f>
        <v>-0.16170040282055864</v>
      </c>
      <c r="S738" s="150">
        <f>IF(Q738&gt;0,Q738,0)</f>
        <v>0</v>
      </c>
      <c r="T738" s="33">
        <f>IF(EXACT(D738,UPPER(D738)),1,0.01)/V738</f>
        <v>1</v>
      </c>
      <c r="U738" s="43">
        <v>0</v>
      </c>
      <c r="V738" s="43">
        <v>1</v>
      </c>
      <c r="W738" s="142">
        <f>IF(AND(Q738&lt;0,O738&gt;0),O738,0)</f>
        <v>6.5479004989105237E-7</v>
      </c>
      <c r="X738" s="43">
        <f>IF(AND(Q738&gt;0,O738&gt;0),O738,0)</f>
        <v>0</v>
      </c>
      <c r="Y738" s="3"/>
      <c r="Z738" s="2">
        <f>_xll.BDH(C738,$Z$7,$D$1,$D$1)</f>
        <v>250.96</v>
      </c>
      <c r="AA738" s="19">
        <f>IF(OR(F738="#N/A N/A",Z738="#N/A N/A"),0,  F738 - Z738)</f>
        <v>-3.9099999999999966</v>
      </c>
      <c r="AB738" s="22">
        <f>IF(OR(Z738=0,Z738="#N/A N/A"),0,AA738 / Z738*100)</f>
        <v>-1.5580172138986279</v>
      </c>
      <c r="AC738" s="146">
        <v>-1356</v>
      </c>
      <c r="AD738" s="21">
        <f>IF(D738 = C791,1,_xll.BDP(K738,$AD$7)*L738)</f>
        <v>1.2319</v>
      </c>
      <c r="AE738" s="158">
        <f>AA738*AC738*T738/AD738 / AF791</f>
        <v>2.5294953050395972E-5</v>
      </c>
      <c r="AF738" s="195"/>
      <c r="AG738" s="188"/>
      <c r="AH738" s="170"/>
    </row>
    <row r="739" spans="2:34" s="43" customFormat="1" x14ac:dyDescent="0.2">
      <c r="B739" s="48">
        <v>20173</v>
      </c>
      <c r="C739" s="140" t="s">
        <v>70</v>
      </c>
      <c r="D739" s="43" t="str">
        <f>_xll.BDP(C739,$D$7)</f>
        <v>USD</v>
      </c>
      <c r="E739" s="43" t="s">
        <v>364</v>
      </c>
      <c r="F739" s="2">
        <f>_xll.BDP(C739,$F$7)</f>
        <v>43.76</v>
      </c>
      <c r="G739" s="2">
        <f>_xll.BDP(C739,$G$7)</f>
        <v>44.63</v>
      </c>
      <c r="H739" s="33">
        <f>IF(OR(G739="#N/A N/A",F739="#N/A N/A"),0,  G739 - F739)</f>
        <v>0.87000000000000455</v>
      </c>
      <c r="I739" s="22">
        <f>IF(OR(F739=0,F739="#N/A N/A"),0,H739 / F739*100)</f>
        <v>1.988117001828164</v>
      </c>
      <c r="J739" s="25">
        <v>-8390</v>
      </c>
      <c r="K739" s="48" t="str">
        <f>CONCATENATE(C791,D739, " Curncy")</f>
        <v>EURUSD Curncy</v>
      </c>
      <c r="L739" s="43">
        <f>IF(D739 = C791,1,_xll.BDP(K739,$L$7))</f>
        <v>1</v>
      </c>
      <c r="M739" s="4">
        <f>IF(D739 = C791,1,_xll.BDP(K739,$M$7)*L739)</f>
        <v>1.2309000000000001</v>
      </c>
      <c r="N739" s="7">
        <f>H739*J739*T739/M739</f>
        <v>-5930.0511820619367</v>
      </c>
      <c r="O739" s="8">
        <f>N739 / Y791</f>
        <v>-3.5247116601539069E-5</v>
      </c>
      <c r="P739" s="7">
        <f>G739*J739*T739/M739</f>
        <v>-304204.8094889918</v>
      </c>
      <c r="Q739" s="10">
        <f>P739 / Y791*100</f>
        <v>-0.18081365677318167</v>
      </c>
      <c r="R739" s="10">
        <f>IF(Q739&lt;0,Q739,0)</f>
        <v>-0.18081365677318167</v>
      </c>
      <c r="S739" s="150">
        <f>IF(Q739&gt;0,Q739,0)</f>
        <v>0</v>
      </c>
      <c r="T739" s="33">
        <f>IF(EXACT(D739,UPPER(D739)),1,0.01)/V739</f>
        <v>1</v>
      </c>
      <c r="U739" s="43">
        <v>0</v>
      </c>
      <c r="V739" s="43">
        <v>1</v>
      </c>
      <c r="W739" s="142">
        <f>IF(AND(Q739&lt;0,O739&gt;0),O739,0)</f>
        <v>0</v>
      </c>
      <c r="X739" s="43">
        <f>IF(AND(Q739&gt;0,O739&gt;0),O739,0)</f>
        <v>0</v>
      </c>
      <c r="Y739" s="3"/>
      <c r="Z739" s="2">
        <f>_xll.BDH(C739,$Z$7,$D$1,$D$1)</f>
        <v>44.17</v>
      </c>
      <c r="AA739" s="19">
        <f>IF(OR(F739="#N/A N/A",Z739="#N/A N/A"),0,  F739 - Z739)</f>
        <v>-0.41000000000000369</v>
      </c>
      <c r="AB739" s="22">
        <f>IF(OR(Z739=0,Z739="#N/A N/A"),0,AA739 / Z739*100)</f>
        <v>-0.92823183155989053</v>
      </c>
      <c r="AC739" s="146">
        <v>-8390</v>
      </c>
      <c r="AD739" s="21">
        <f>IF(D739 = C791,1,_xll.BDP(K739,$AD$7)*L739)</f>
        <v>1.2319</v>
      </c>
      <c r="AE739" s="158">
        <f>AA739*AC739*T739/AD739 / AF791</f>
        <v>1.6411309968022759E-5</v>
      </c>
      <c r="AF739" s="195"/>
      <c r="AG739" s="188"/>
      <c r="AH739" s="170"/>
    </row>
    <row r="740" spans="2:34" s="43" customFormat="1" x14ac:dyDescent="0.2">
      <c r="B740" s="48">
        <v>24308</v>
      </c>
      <c r="C740" s="140" t="s">
        <v>69</v>
      </c>
      <c r="D740" s="43" t="str">
        <f>_xll.BDP(C740,$D$7)</f>
        <v>USD</v>
      </c>
      <c r="E740" s="43" t="s">
        <v>363</v>
      </c>
      <c r="F740" s="2">
        <f>_xll.BDP(C740,$F$7)</f>
        <v>338.08</v>
      </c>
      <c r="G740" s="2">
        <f>_xll.BDP(C740,$G$7)</f>
        <v>331.77</v>
      </c>
      <c r="H740" s="33">
        <f>IF(OR(G740="#N/A N/A",F740="#N/A N/A"),0,  G740 - F740)</f>
        <v>-6.3100000000000023</v>
      </c>
      <c r="I740" s="22">
        <f>IF(OR(F740=0,F740="#N/A N/A"),0,H740 / F740*100)</f>
        <v>-1.8664221486038814</v>
      </c>
      <c r="J740" s="25">
        <v>-525</v>
      </c>
      <c r="K740" s="48" t="str">
        <f>CONCATENATE(C791,D740, " Curncy")</f>
        <v>EURUSD Curncy</v>
      </c>
      <c r="L740" s="43">
        <f>IF(D740 = C791,1,_xll.BDP(K740,$L$7))</f>
        <v>1</v>
      </c>
      <c r="M740" s="4">
        <f>IF(D740 = C791,1,_xll.BDP(K740,$M$7)*L740)</f>
        <v>1.2309000000000001</v>
      </c>
      <c r="N740" s="7">
        <f>H740*J740*T740/M740</f>
        <v>2691.3234218864254</v>
      </c>
      <c r="O740" s="8">
        <f>N740 / Y791</f>
        <v>1.5996723729912182E-5</v>
      </c>
      <c r="P740" s="7">
        <f>G740*J740*T740/M740</f>
        <v>-141505.6056543992</v>
      </c>
      <c r="Q740" s="10">
        <f>P740 / Y791*100</f>
        <v>-8.4108288936180067E-2</v>
      </c>
      <c r="R740" s="10">
        <f>IF(Q740&lt;0,Q740,0)</f>
        <v>-8.4108288936180067E-2</v>
      </c>
      <c r="S740" s="150">
        <f>IF(Q740&gt;0,Q740,0)</f>
        <v>0</v>
      </c>
      <c r="T740" s="33">
        <f>IF(EXACT(D740,UPPER(D740)),1,0.01)/V740</f>
        <v>1</v>
      </c>
      <c r="U740" s="43">
        <v>0</v>
      </c>
      <c r="V740" s="43">
        <v>1</v>
      </c>
      <c r="W740" s="142">
        <f>IF(AND(Q740&lt;0,O740&gt;0),O740,0)</f>
        <v>1.5996723729912182E-5</v>
      </c>
      <c r="X740" s="43">
        <f>IF(AND(Q740&gt;0,O740&gt;0),O740,0)</f>
        <v>0</v>
      </c>
      <c r="Y740" s="3"/>
      <c r="Z740" s="2">
        <f>_xll.BDH(C740,$Z$7,$D$1,$D$1)</f>
        <v>335.04</v>
      </c>
      <c r="AA740" s="19">
        <f>IF(OR(F740="#N/A N/A",Z740="#N/A N/A"),0,  F740 - Z740)</f>
        <v>3.0399999999999636</v>
      </c>
      <c r="AB740" s="22">
        <f>IF(OR(Z740=0,Z740="#N/A N/A"),0,AA740 / Z740*100)</f>
        <v>0.90735434574975038</v>
      </c>
      <c r="AC740" s="146">
        <v>-525</v>
      </c>
      <c r="AD740" s="21">
        <f>IF(D740 = C791,1,_xll.BDP(K740,$AD$7)*L740)</f>
        <v>1.2319</v>
      </c>
      <c r="AE740" s="158">
        <f>AA740*AC740*T740/AD740 / AF791</f>
        <v>-7.6143058545201243E-6</v>
      </c>
      <c r="AF740" s="195"/>
      <c r="AG740" s="188"/>
      <c r="AH740" s="170"/>
    </row>
    <row r="741" spans="2:34" s="43" customFormat="1" x14ac:dyDescent="0.2">
      <c r="B741" s="48">
        <v>26826</v>
      </c>
      <c r="C741" s="140" t="s">
        <v>122</v>
      </c>
      <c r="D741" s="43" t="str">
        <f>_xll.BDP(C741,$D$7)</f>
        <v>GBp</v>
      </c>
      <c r="E741" s="43" t="s">
        <v>535</v>
      </c>
      <c r="F741" s="2">
        <f>_xll.BDP(C741,$F$7)</f>
        <v>808</v>
      </c>
      <c r="G741" s="2">
        <f>_xll.BDP(C741,$G$7)</f>
        <v>810.5</v>
      </c>
      <c r="H741" s="33">
        <f>IF(OR(G741="#N/A N/A",F741="#N/A N/A"),0,  G741 - F741)</f>
        <v>2.5</v>
      </c>
      <c r="I741" s="22">
        <f>IF(OR(F741=0,F741="#N/A N/A"),0,H741 / F741*100)</f>
        <v>0.3094059405940594</v>
      </c>
      <c r="J741" s="25">
        <v>55100</v>
      </c>
      <c r="K741" s="48" t="str">
        <f>CONCATENATE(C791,D741, " Curncy")</f>
        <v>EURGBp Curncy</v>
      </c>
      <c r="L741" s="43">
        <f>IF(D741 = C791,1,_xll.BDP(K741,$L$7))</f>
        <v>1</v>
      </c>
      <c r="M741" s="4">
        <f>IF(D741 = C791,1,_xll.BDP(K741,$M$7)*L741)</f>
        <v>0.89085999999999999</v>
      </c>
      <c r="N741" s="7">
        <f>H741*J741*T741/M741</f>
        <v>1546.2586713961789</v>
      </c>
      <c r="O741" s="8">
        <f>N741 / Y791</f>
        <v>9.1906727300608923E-6</v>
      </c>
      <c r="P741" s="7">
        <f>G741*J741*T741/M741</f>
        <v>501297.06126664125</v>
      </c>
      <c r="Q741" s="10">
        <f>P741 / Y791*100</f>
        <v>0.29796160990857412</v>
      </c>
      <c r="R741" s="10">
        <f>IF(Q741&lt;0,Q741,0)</f>
        <v>0</v>
      </c>
      <c r="S741" s="150">
        <f>IF(Q741&gt;0,Q741,0)</f>
        <v>0.29796160990857412</v>
      </c>
      <c r="T741" s="33">
        <f>IF(EXACT(D741,UPPER(D741)),1,0.01)/V741</f>
        <v>0.01</v>
      </c>
      <c r="U741" s="43">
        <v>0</v>
      </c>
      <c r="V741" s="43">
        <v>1</v>
      </c>
      <c r="W741" s="142">
        <f>IF(AND(Q741&lt;0,O741&gt;0),O741,0)</f>
        <v>0</v>
      </c>
      <c r="X741" s="43">
        <f>IF(AND(Q741&gt;0,O741&gt;0),O741,0)</f>
        <v>9.1906727300608923E-6</v>
      </c>
      <c r="Y741" s="3"/>
      <c r="Z741" s="2">
        <f>_xll.BDH(C741,$Z$7,$D$1,$D$1)</f>
        <v>814</v>
      </c>
      <c r="AA741" s="19">
        <f>IF(OR(F741="#N/A N/A",Z741="#N/A N/A"),0,  F741 - Z741)</f>
        <v>-6</v>
      </c>
      <c r="AB741" s="22">
        <f>IF(OR(Z741=0,Z741="#N/A N/A"),0,AA741 / Z741*100)</f>
        <v>-0.73710073710073709</v>
      </c>
      <c r="AC741" s="146">
        <v>55100</v>
      </c>
      <c r="AD741" s="21">
        <f>IF(D741 = C791,1,_xll.BDP(K741,$AD$7)*L741)</f>
        <v>0.89166000000000001</v>
      </c>
      <c r="AE741" s="158">
        <f>AA741*AC741*T741/AD741 / AF791</f>
        <v>-2.1790964371695181E-5</v>
      </c>
      <c r="AF741" s="195"/>
      <c r="AG741" s="188"/>
      <c r="AH741" s="170"/>
    </row>
    <row r="742" spans="2:34" s="43" customFormat="1" x14ac:dyDescent="0.2">
      <c r="B742" s="48">
        <v>3917</v>
      </c>
      <c r="C742" s="140" t="s">
        <v>216</v>
      </c>
      <c r="D742" s="43" t="str">
        <f>_xll.BDP(C742,$D$7)</f>
        <v>EUR</v>
      </c>
      <c r="E742" s="43" t="s">
        <v>362</v>
      </c>
      <c r="F742" s="2">
        <f>_xll.BDP(C742,$F$7)</f>
        <v>10.58</v>
      </c>
      <c r="G742" s="2">
        <f>_xll.BDP(C742,$G$7)</f>
        <v>10.82</v>
      </c>
      <c r="H742" s="33">
        <f>IF(OR(G742="#N/A N/A",F742="#N/A N/A"),0,  G742 - F742)</f>
        <v>0.24000000000000021</v>
      </c>
      <c r="I742" s="22">
        <f>IF(OR(F742=0,F742="#N/A N/A"),0,H742 / F742*100)</f>
        <v>2.2684310018903608</v>
      </c>
      <c r="J742" s="25">
        <v>41441</v>
      </c>
      <c r="K742" s="48" t="str">
        <f>CONCATENATE(C791,D742, " Curncy")</f>
        <v>EUREUR Curncy</v>
      </c>
      <c r="L742" s="43">
        <f>IF(D742 = C791,1,_xll.BDP(K742,$L$7))</f>
        <v>1</v>
      </c>
      <c r="M742" s="4">
        <f>IF(D742 = C791,1,_xll.BDP(K742,$M$7)*L742)</f>
        <v>1</v>
      </c>
      <c r="N742" s="7">
        <f>H742*J742*T742/M742</f>
        <v>9945.8400000000092</v>
      </c>
      <c r="O742" s="8">
        <f>N742 / Y791</f>
        <v>5.9116215259774159E-5</v>
      </c>
      <c r="P742" s="7">
        <f>G742*J742*T742/M742</f>
        <v>448391.62</v>
      </c>
      <c r="Q742" s="10">
        <f>P742 / Y791*100</f>
        <v>0.26651560379614825</v>
      </c>
      <c r="R742" s="10">
        <f>IF(Q742&lt;0,Q742,0)</f>
        <v>0</v>
      </c>
      <c r="S742" s="150">
        <f>IF(Q742&gt;0,Q742,0)</f>
        <v>0.26651560379614825</v>
      </c>
      <c r="T742" s="33">
        <f>IF(EXACT(D742,UPPER(D742)),1,0.01)/V742</f>
        <v>1</v>
      </c>
      <c r="U742" s="43">
        <v>0</v>
      </c>
      <c r="V742" s="43">
        <v>1</v>
      </c>
      <c r="W742" s="142">
        <f>IF(AND(Q742&lt;0,O742&gt;0),O742,0)</f>
        <v>0</v>
      </c>
      <c r="X742" s="43">
        <f>IF(AND(Q742&gt;0,O742&gt;0),O742,0)</f>
        <v>5.9116215259774159E-5</v>
      </c>
      <c r="Y742" s="3"/>
      <c r="Z742" s="2">
        <f>_xll.BDH(C742,$Z$7,$D$1,$D$1)</f>
        <v>10.435</v>
      </c>
      <c r="AA742" s="19">
        <f>IF(OR(F742="#N/A N/A",Z742="#N/A N/A"),0,  F742 - Z742)</f>
        <v>0.14499999999999957</v>
      </c>
      <c r="AB742" s="22">
        <f>IF(OR(Z742=0,Z742="#N/A N/A"),0,AA742 / Z742*100)</f>
        <v>1.3895543842836566</v>
      </c>
      <c r="AC742" s="146">
        <v>41441</v>
      </c>
      <c r="AD742" s="21">
        <f>IF(D742 = C791,1,_xll.BDP(K742,$AD$7)*L742)</f>
        <v>1</v>
      </c>
      <c r="AE742" s="158">
        <f>AA742*AC742*T742/AD742 / AF791</f>
        <v>3.5315968020084077E-5</v>
      </c>
      <c r="AF742" s="195"/>
      <c r="AG742" s="188"/>
      <c r="AH742" s="170"/>
    </row>
    <row r="743" spans="2:34" s="43" customFormat="1" x14ac:dyDescent="0.2">
      <c r="B743" s="48">
        <v>23985</v>
      </c>
      <c r="C743" s="140" t="s">
        <v>199</v>
      </c>
      <c r="D743" s="43" t="str">
        <f>_xll.BDP(C743,$D$7)</f>
        <v>EUR</v>
      </c>
      <c r="E743" s="43" t="s">
        <v>361</v>
      </c>
      <c r="F743" s="2">
        <f>_xll.BDP(C743,$F$7)</f>
        <v>15.15</v>
      </c>
      <c r="G743" s="2">
        <f>_xll.BDP(C743,$G$7)</f>
        <v>15.54</v>
      </c>
      <c r="H743" s="33">
        <f>IF(OR(G743="#N/A N/A",F743="#N/A N/A"),0,  G743 - F743)</f>
        <v>0.38999999999999879</v>
      </c>
      <c r="I743" s="22">
        <f>IF(OR(F743=0,F743="#N/A N/A"),0,H743 / F743*100)</f>
        <v>2.5742574257425663</v>
      </c>
      <c r="J743" s="25">
        <v>-11822</v>
      </c>
      <c r="K743" s="48" t="str">
        <f>CONCATENATE(C791,D743, " Curncy")</f>
        <v>EUREUR Curncy</v>
      </c>
      <c r="L743" s="43">
        <f>IF(D743 = C791,1,_xll.BDP(K743,$L$7))</f>
        <v>1</v>
      </c>
      <c r="M743" s="4">
        <f>IF(D743 = C791,1,_xll.BDP(K743,$M$7)*L743)</f>
        <v>1</v>
      </c>
      <c r="N743" s="7">
        <f>H743*J743*T743/M743</f>
        <v>-4610.5799999999854</v>
      </c>
      <c r="O743" s="8">
        <f>N743 / Y791</f>
        <v>-2.7404426348343471E-5</v>
      </c>
      <c r="P743" s="7">
        <f>G743*J743*T743/M743</f>
        <v>-183713.87999999998</v>
      </c>
      <c r="Q743" s="10">
        <f>P743 / Y791*100</f>
        <v>-0.10919609883416895</v>
      </c>
      <c r="R743" s="10">
        <f>IF(Q743&lt;0,Q743,0)</f>
        <v>-0.10919609883416895</v>
      </c>
      <c r="S743" s="150">
        <f>IF(Q743&gt;0,Q743,0)</f>
        <v>0</v>
      </c>
      <c r="T743" s="33">
        <f>IF(EXACT(D743,UPPER(D743)),1,0.01)/V743</f>
        <v>1</v>
      </c>
      <c r="U743" s="43">
        <v>0</v>
      </c>
      <c r="V743" s="43">
        <v>1</v>
      </c>
      <c r="W743" s="142">
        <f>IF(AND(Q743&lt;0,O743&gt;0),O743,0)</f>
        <v>0</v>
      </c>
      <c r="X743" s="43">
        <f>IF(AND(Q743&gt;0,O743&gt;0),O743,0)</f>
        <v>0</v>
      </c>
      <c r="Y743" s="3"/>
      <c r="Z743" s="2">
        <f>_xll.BDH(C743,$Z$7,$D$1,$D$1)</f>
        <v>15.29</v>
      </c>
      <c r="AA743" s="19">
        <f>IF(OR(F743="#N/A N/A",Z743="#N/A N/A"),0,  F743 - Z743)</f>
        <v>-0.13999999999999879</v>
      </c>
      <c r="AB743" s="22">
        <f>IF(OR(Z743=0,Z743="#N/A N/A"),0,AA743 / Z743*100)</f>
        <v>-0.91563113145846176</v>
      </c>
      <c r="AC743" s="146">
        <v>-11822</v>
      </c>
      <c r="AD743" s="21">
        <f>IF(D743 = C791,1,_xll.BDP(K743,$AD$7)*L743)</f>
        <v>1</v>
      </c>
      <c r="AE743" s="158">
        <f>AA743*AC743*T743/AD743 / AF791</f>
        <v>9.7272902898396348E-6</v>
      </c>
      <c r="AF743" s="195"/>
      <c r="AG743" s="188"/>
      <c r="AH743" s="170"/>
    </row>
    <row r="744" spans="2:34" s="43" customFormat="1" x14ac:dyDescent="0.2">
      <c r="B744" s="48">
        <v>565</v>
      </c>
      <c r="C744" s="140" t="s">
        <v>157</v>
      </c>
      <c r="D744" s="43" t="str">
        <f>_xll.BDP(C744,$D$7)</f>
        <v>NOK</v>
      </c>
      <c r="E744" s="43" t="s">
        <v>360</v>
      </c>
      <c r="F744" s="2">
        <f>_xll.BDP(C744,$F$7)</f>
        <v>35</v>
      </c>
      <c r="G744" s="2">
        <f>_xll.BDP(C744,$G$7)</f>
        <v>33.76</v>
      </c>
      <c r="H744" s="33">
        <f>IF(OR(G744="#N/A N/A",F744="#N/A N/A"),0,  G744 - F744)</f>
        <v>-1.240000000000002</v>
      </c>
      <c r="I744" s="22">
        <f>IF(OR(F744=0,F744="#N/A N/A"),0,H744 / F744*100)</f>
        <v>-3.5428571428571485</v>
      </c>
      <c r="J744" s="25">
        <v>106962</v>
      </c>
      <c r="K744" s="48" t="str">
        <f>CONCATENATE(C791,D744, " Curncy")</f>
        <v>EURNOK Curncy</v>
      </c>
      <c r="L744" s="43">
        <f>IF(D744 = C791,1,_xll.BDP(K744,$L$7))</f>
        <v>1</v>
      </c>
      <c r="M744" s="4">
        <f>IF(D744 = C791,1,_xll.BDP(K744,$M$7)*L744)</f>
        <v>9.5917999999999992</v>
      </c>
      <c r="N744" s="7">
        <f>H744*J744*T744/M744</f>
        <v>-13827.736191330117</v>
      </c>
      <c r="O744" s="8">
        <f>N744 / Y791</f>
        <v>-8.2189481154134814E-5</v>
      </c>
      <c r="P744" s="7">
        <f>G744*J744*T744/M744</f>
        <v>376471.26920911612</v>
      </c>
      <c r="Q744" s="10">
        <f>P744 / Y791*100</f>
        <v>0.22376749062609566</v>
      </c>
      <c r="R744" s="10">
        <f>IF(Q744&lt;0,Q744,0)</f>
        <v>0</v>
      </c>
      <c r="S744" s="150">
        <f>IF(Q744&gt;0,Q744,0)</f>
        <v>0.22376749062609566</v>
      </c>
      <c r="T744" s="33">
        <f>IF(EXACT(D744,UPPER(D744)),1,0.01)/V744</f>
        <v>1</v>
      </c>
      <c r="U744" s="43">
        <v>0</v>
      </c>
      <c r="V744" s="43">
        <v>1</v>
      </c>
      <c r="W744" s="142">
        <f>IF(AND(Q744&lt;0,O744&gt;0),O744,0)</f>
        <v>0</v>
      </c>
      <c r="X744" s="43">
        <f>IF(AND(Q744&gt;0,O744&gt;0),O744,0)</f>
        <v>0</v>
      </c>
      <c r="Y744" s="3"/>
      <c r="Z744" s="2">
        <f>_xll.BDH(C744,$Z$7,$D$1,$D$1)</f>
        <v>34.979999999999997</v>
      </c>
      <c r="AA744" s="19">
        <f>IF(OR(F744="#N/A N/A",Z744="#N/A N/A"),0,  F744 - Z744)</f>
        <v>2.0000000000003126E-2</v>
      </c>
      <c r="AB744" s="22">
        <f>IF(OR(Z744=0,Z744="#N/A N/A"),0,AA744 / Z744*100)</f>
        <v>5.7175528873651023E-2</v>
      </c>
      <c r="AC744" s="146">
        <v>106962</v>
      </c>
      <c r="AD744" s="21">
        <f>IF(D744 = C791,1,_xll.BDP(K744,$AD$7)*L744)</f>
        <v>9.6487999999999996</v>
      </c>
      <c r="AE744" s="158">
        <f>AA744*AC744*T744/AD744 / AF791</f>
        <v>1.3030440336358052E-6</v>
      </c>
      <c r="AF744" s="195"/>
      <c r="AG744" s="188"/>
      <c r="AH744" s="170"/>
    </row>
    <row r="745" spans="2:34" s="43" customFormat="1" x14ac:dyDescent="0.2">
      <c r="B745" s="48">
        <v>25367</v>
      </c>
      <c r="C745" s="140" t="s">
        <v>65</v>
      </c>
      <c r="D745" s="43" t="str">
        <f>_xll.BDP(C745,$D$7)</f>
        <v>USD</v>
      </c>
      <c r="E745" s="43" t="s">
        <v>359</v>
      </c>
      <c r="F745" s="2">
        <f>_xll.BDP(C745,$F$7)</f>
        <v>21.25</v>
      </c>
      <c r="G745" s="2">
        <f>_xll.BDP(C745,$G$7)</f>
        <v>21.11</v>
      </c>
      <c r="H745" s="33">
        <f>IF(OR(G745="#N/A N/A",F745="#N/A N/A"),0,  G745 - F745)</f>
        <v>-0.14000000000000057</v>
      </c>
      <c r="I745" s="22">
        <f>IF(OR(F745=0,F745="#N/A N/A"),0,H745 / F745*100)</f>
        <v>-0.65882352941176747</v>
      </c>
      <c r="J745" s="25">
        <v>-14650</v>
      </c>
      <c r="K745" s="48" t="str">
        <f>CONCATENATE(C791,D745, " Curncy")</f>
        <v>EURUSD Curncy</v>
      </c>
      <c r="L745" s="43">
        <f>IF(D745 = C791,1,_xll.BDP(K745,$L$7))</f>
        <v>1</v>
      </c>
      <c r="M745" s="4">
        <f>IF(D745 = C791,1,_xll.BDP(K745,$M$7)*L745)</f>
        <v>1.2309000000000001</v>
      </c>
      <c r="N745" s="7">
        <f>H745*J745*T745/M745</f>
        <v>1666.2604598261501</v>
      </c>
      <c r="O745" s="8">
        <f>N745 / Y791</f>
        <v>9.9039409463587661E-6</v>
      </c>
      <c r="P745" s="7">
        <f>G745*J745*T745/M745</f>
        <v>-251248.27362092776</v>
      </c>
      <c r="Q745" s="10">
        <f>P745 / Y791*100</f>
        <v>-0.14933728098402338</v>
      </c>
      <c r="R745" s="10">
        <f>IF(Q745&lt;0,Q745,0)</f>
        <v>-0.14933728098402338</v>
      </c>
      <c r="S745" s="150">
        <f>IF(Q745&gt;0,Q745,0)</f>
        <v>0</v>
      </c>
      <c r="T745" s="33">
        <f>IF(EXACT(D745,UPPER(D745)),1,0.01)/V745</f>
        <v>1</v>
      </c>
      <c r="U745" s="43">
        <v>0</v>
      </c>
      <c r="V745" s="43">
        <v>1</v>
      </c>
      <c r="W745" s="142">
        <f>IF(AND(Q745&lt;0,O745&gt;0),O745,0)</f>
        <v>9.9039409463587661E-6</v>
      </c>
      <c r="X745" s="43">
        <f>IF(AND(Q745&gt;0,O745&gt;0),O745,0)</f>
        <v>0</v>
      </c>
      <c r="Y745" s="3"/>
      <c r="Z745" s="2">
        <f>_xll.BDH(C745,$Z$7,$D$1,$D$1)</f>
        <v>21.36</v>
      </c>
      <c r="AA745" s="19">
        <f>IF(OR(F745="#N/A N/A",Z745="#N/A N/A"),0,  F745 - Z745)</f>
        <v>-0.10999999999999943</v>
      </c>
      <c r="AB745" s="22">
        <f>IF(OR(Z745=0,Z745="#N/A N/A"),0,AA745 / Z745*100)</f>
        <v>-0.51498127340823707</v>
      </c>
      <c r="AC745" s="146">
        <v>-14650</v>
      </c>
      <c r="AD745" s="21">
        <f>IF(D745 = C791,1,_xll.BDP(K745,$AD$7)*L745)</f>
        <v>1.2319</v>
      </c>
      <c r="AE745" s="158">
        <f>AA745*AC745*T745/AD745 / AF791</f>
        <v>7.6882543136336233E-6</v>
      </c>
      <c r="AF745" s="195"/>
      <c r="AG745" s="188"/>
      <c r="AH745" s="170"/>
    </row>
    <row r="746" spans="2:34" s="43" customFormat="1" x14ac:dyDescent="0.2">
      <c r="B746" s="48">
        <v>26745</v>
      </c>
      <c r="C746" s="140" t="s">
        <v>61</v>
      </c>
      <c r="D746" s="43" t="str">
        <f>_xll.BDP(C746,$D$7)</f>
        <v>USD</v>
      </c>
      <c r="E746" s="43" t="s">
        <v>358</v>
      </c>
      <c r="F746" s="2">
        <f>_xll.BDP(C746,$F$7)</f>
        <v>19.899999999999999</v>
      </c>
      <c r="G746" s="2">
        <f>_xll.BDP(C746,$G$7)</f>
        <v>20.05</v>
      </c>
      <c r="H746" s="33">
        <f>IF(OR(G746="#N/A N/A",F746="#N/A N/A"),0,  G746 - F746)</f>
        <v>0.15000000000000213</v>
      </c>
      <c r="I746" s="22">
        <f>IF(OR(F746=0,F746="#N/A N/A"),0,H746 / F746*100)</f>
        <v>0.75376884422111623</v>
      </c>
      <c r="J746" s="25">
        <v>-8100</v>
      </c>
      <c r="K746" s="48" t="str">
        <f>CONCATENATE(C791,D746, " Curncy")</f>
        <v>EURUSD Curncy</v>
      </c>
      <c r="L746" s="43">
        <f>IF(D746 = C791,1,_xll.BDP(K746,$L$7))</f>
        <v>1</v>
      </c>
      <c r="M746" s="4">
        <f>IF(D746 = C791,1,_xll.BDP(K746,$M$7)*L746)</f>
        <v>1.2309000000000001</v>
      </c>
      <c r="N746" s="7">
        <f>H746*J746*T746/M746</f>
        <v>-987.08262247137634</v>
      </c>
      <c r="O746" s="8">
        <f>N746 / Y791</f>
        <v>-5.8670347390668078E-6</v>
      </c>
      <c r="P746" s="7">
        <f>G746*J746*T746/M746</f>
        <v>-131940.04387033876</v>
      </c>
      <c r="Q746" s="10">
        <f>P746 / Y791*100</f>
        <v>-7.8422697678858552E-2</v>
      </c>
      <c r="R746" s="10">
        <f>IF(Q746&lt;0,Q746,0)</f>
        <v>-7.8422697678858552E-2</v>
      </c>
      <c r="S746" s="150">
        <f>IF(Q746&gt;0,Q746,0)</f>
        <v>0</v>
      </c>
      <c r="T746" s="33">
        <f>IF(EXACT(D746,UPPER(D746)),1,0.01)/V746</f>
        <v>1</v>
      </c>
      <c r="U746" s="43">
        <v>0</v>
      </c>
      <c r="V746" s="43">
        <v>1</v>
      </c>
      <c r="W746" s="142">
        <f>IF(AND(Q746&lt;0,O746&gt;0),O746,0)</f>
        <v>0</v>
      </c>
      <c r="X746" s="43">
        <f>IF(AND(Q746&gt;0,O746&gt;0),O746,0)</f>
        <v>0</v>
      </c>
      <c r="Y746" s="3"/>
      <c r="Z746" s="2">
        <f>_xll.BDH(C746,$Z$7,$D$1,$D$1)</f>
        <v>19.690000000000001</v>
      </c>
      <c r="AA746" s="19">
        <f>IF(OR(F746="#N/A N/A",Z746="#N/A N/A"),0,  F746 - Z746)</f>
        <v>0.2099999999999973</v>
      </c>
      <c r="AB746" s="22">
        <f>IF(OR(Z746=0,Z746="#N/A N/A"),0,AA746 / Z746*100)</f>
        <v>1.0665312341289857</v>
      </c>
      <c r="AC746" s="146">
        <v>-8100</v>
      </c>
      <c r="AD746" s="21">
        <f>IF(D746 = C791,1,_xll.BDP(K746,$AD$7)*L746)</f>
        <v>1.2319</v>
      </c>
      <c r="AE746" s="158">
        <f>AA746*AC746*T746/AD746 / AF791</f>
        <v>-8.1152470291595989E-6</v>
      </c>
      <c r="AF746" s="195"/>
      <c r="AG746" s="188"/>
      <c r="AH746" s="170"/>
    </row>
    <row r="747" spans="2:34" s="43" customFormat="1" x14ac:dyDescent="0.2">
      <c r="B747" s="48">
        <v>3244</v>
      </c>
      <c r="C747" s="140" t="s">
        <v>146</v>
      </c>
      <c r="D747" s="43" t="str">
        <f>_xll.BDP(C747,$D$7)</f>
        <v>SEK</v>
      </c>
      <c r="E747" s="43" t="s">
        <v>357</v>
      </c>
      <c r="F747" s="2">
        <f>_xll.BDP(C747,$F$7)</f>
        <v>485.2</v>
      </c>
      <c r="G747" s="2">
        <f>_xll.BDP(C747,$G$7)</f>
        <v>495.3</v>
      </c>
      <c r="H747" s="33">
        <f>IF(OR(G747="#N/A N/A",F747="#N/A N/A"),0,  G747 - F747)</f>
        <v>10.100000000000023</v>
      </c>
      <c r="I747" s="22">
        <f>IF(OR(F747=0,F747="#N/A N/A"),0,H747 / F747*100)</f>
        <v>2.0816158285243249</v>
      </c>
      <c r="J747" s="25">
        <v>-2797</v>
      </c>
      <c r="K747" s="48" t="str">
        <f>CONCATENATE(C791,D747, " Curncy")</f>
        <v>EURSEK Curncy</v>
      </c>
      <c r="L747" s="43">
        <f>IF(D747 = C791,1,_xll.BDP(K747,$L$7))</f>
        <v>1</v>
      </c>
      <c r="M747" s="4">
        <f>IF(D747 = C791,1,_xll.BDP(K747,$M$7)*L747)</f>
        <v>10.1592</v>
      </c>
      <c r="N747" s="7">
        <f>H747*J747*T747/M747</f>
        <v>-2780.7012363178264</v>
      </c>
      <c r="O747" s="8">
        <f>N747 / Y791</f>
        <v>-1.6527968764758392E-5</v>
      </c>
      <c r="P747" s="7">
        <f>G747*J747*T747/M747</f>
        <v>-136364.48736120955</v>
      </c>
      <c r="Q747" s="10">
        <f>P747 / Y791*100</f>
        <v>-8.1052504249354604E-2</v>
      </c>
      <c r="R747" s="10">
        <f>IF(Q747&lt;0,Q747,0)</f>
        <v>-8.1052504249354604E-2</v>
      </c>
      <c r="S747" s="150">
        <f>IF(Q747&gt;0,Q747,0)</f>
        <v>0</v>
      </c>
      <c r="T747" s="33">
        <f>IF(EXACT(D747,UPPER(D747)),1,0.01)/V747</f>
        <v>1</v>
      </c>
      <c r="U747" s="43">
        <v>0</v>
      </c>
      <c r="V747" s="43">
        <v>1</v>
      </c>
      <c r="W747" s="142">
        <f>IF(AND(Q747&lt;0,O747&gt;0),O747,0)</f>
        <v>0</v>
      </c>
      <c r="X747" s="43">
        <f>IF(AND(Q747&gt;0,O747&gt;0),O747,0)</f>
        <v>0</v>
      </c>
      <c r="Y747" s="3"/>
      <c r="Z747" s="2">
        <f>_xll.BDH(C747,$Z$7,$D$1,$D$1)</f>
        <v>485.9</v>
      </c>
      <c r="AA747" s="19">
        <f>IF(OR(F747="#N/A N/A",Z747="#N/A N/A"),0,  F747 - Z747)</f>
        <v>-0.69999999999998863</v>
      </c>
      <c r="AB747" s="22">
        <f>IF(OR(Z747=0,Z747="#N/A N/A"),0,AA747 / Z747*100)</f>
        <v>-0.14406256431364245</v>
      </c>
      <c r="AC747" s="146">
        <v>-2797</v>
      </c>
      <c r="AD747" s="21">
        <f>IF(D747 = C791,1,_xll.BDP(K747,$AD$7)*L747)</f>
        <v>10.1783</v>
      </c>
      <c r="AE747" s="158">
        <f>AA747*AC747*T747/AD747 / AF791</f>
        <v>1.1305457585964488E-6</v>
      </c>
      <c r="AF747" s="195"/>
      <c r="AG747" s="188"/>
      <c r="AH747" s="170"/>
    </row>
    <row r="748" spans="2:34" s="43" customFormat="1" x14ac:dyDescent="0.2">
      <c r="B748" s="48">
        <v>6110</v>
      </c>
      <c r="C748" s="140" t="s">
        <v>111</v>
      </c>
      <c r="D748" s="43" t="str">
        <f>_xll.BDP(C748,$D$7)</f>
        <v>GBp</v>
      </c>
      <c r="E748" s="43" t="s">
        <v>518</v>
      </c>
      <c r="F748" s="2">
        <f>_xll.BDP(C748,$F$7)</f>
        <v>151.94999999999999</v>
      </c>
      <c r="G748" s="2">
        <f>_xll.BDP(C748,$G$7)</f>
        <v>154.19999999999999</v>
      </c>
      <c r="H748" s="33">
        <f>IF(OR(G748="#N/A N/A",F748="#N/A N/A"),0,  G748 - F748)</f>
        <v>2.25</v>
      </c>
      <c r="I748" s="22">
        <f>IF(OR(F748=0,F748="#N/A N/A"),0,H748 / F748*100)</f>
        <v>1.4807502467917077</v>
      </c>
      <c r="J748" s="25">
        <v>-150158</v>
      </c>
      <c r="K748" s="48" t="str">
        <f>CONCATENATE(C791,D748, " Curncy")</f>
        <v>EURGBp Curncy</v>
      </c>
      <c r="L748" s="43">
        <f>IF(D748 = C791,1,_xll.BDP(K748,$L$7))</f>
        <v>1</v>
      </c>
      <c r="M748" s="4">
        <f>IF(D748 = C791,1,_xll.BDP(K748,$M$7)*L748)</f>
        <v>0.89085999999999999</v>
      </c>
      <c r="N748" s="7">
        <f>H748*J748*T748/M748</f>
        <v>-3792.4645847832435</v>
      </c>
      <c r="O748" s="8">
        <f>N748 / Y791</f>
        <v>-2.2541701129227501E-5</v>
      </c>
      <c r="P748" s="7">
        <f>G748*J748*T748/M748</f>
        <v>-259910.23954381156</v>
      </c>
      <c r="Q748" s="10">
        <f>P748 / Y791*100</f>
        <v>-0.15448579173897242</v>
      </c>
      <c r="R748" s="10">
        <f>IF(Q748&lt;0,Q748,0)</f>
        <v>-0.15448579173897242</v>
      </c>
      <c r="S748" s="150">
        <f>IF(Q748&gt;0,Q748,0)</f>
        <v>0</v>
      </c>
      <c r="T748" s="33">
        <f>IF(EXACT(D748,UPPER(D748)),1,0.01)/V748</f>
        <v>0.01</v>
      </c>
      <c r="U748" s="43">
        <v>0</v>
      </c>
      <c r="V748" s="43">
        <v>1</v>
      </c>
      <c r="W748" s="142">
        <f>IF(AND(Q748&lt;0,O748&gt;0),O748,0)</f>
        <v>0</v>
      </c>
      <c r="X748" s="43">
        <f>IF(AND(Q748&gt;0,O748&gt;0),O748,0)</f>
        <v>0</v>
      </c>
      <c r="Y748" s="3"/>
      <c r="Z748" s="2">
        <f>_xll.BDH(C748,$Z$7,$D$1,$D$1)</f>
        <v>153.6</v>
      </c>
      <c r="AA748" s="19">
        <f>IF(OR(F748="#N/A N/A",Z748="#N/A N/A"),0,  F748 - Z748)</f>
        <v>-1.6500000000000057</v>
      </c>
      <c r="AB748" s="22">
        <f>IF(OR(Z748=0,Z748="#N/A N/A"),0,AA748 / Z748*100)</f>
        <v>-1.0742187500000038</v>
      </c>
      <c r="AC748" s="146">
        <v>-150158</v>
      </c>
      <c r="AD748" s="21">
        <f>IF(D748 = C791,1,_xll.BDP(K748,$AD$7)*L748)</f>
        <v>0.89166000000000001</v>
      </c>
      <c r="AE748" s="158">
        <f>AA748*AC748*T748/AD748 / AF791</f>
        <v>1.6330745875397088E-5</v>
      </c>
      <c r="AF748" s="195"/>
      <c r="AG748" s="188"/>
      <c r="AH748" s="170"/>
    </row>
    <row r="749" spans="2:34" s="43" customFormat="1" x14ac:dyDescent="0.2">
      <c r="B749" s="48">
        <v>7044</v>
      </c>
      <c r="C749" s="140" t="s">
        <v>145</v>
      </c>
      <c r="D749" s="43" t="str">
        <f>_xll.BDP(C749,$D$7)</f>
        <v>SEK</v>
      </c>
      <c r="E749" s="43" t="s">
        <v>356</v>
      </c>
      <c r="F749" s="2">
        <f>_xll.BDP(C749,$F$7)</f>
        <v>182.15</v>
      </c>
      <c r="G749" s="2">
        <f>_xll.BDP(C749,$G$7)</f>
        <v>182.55</v>
      </c>
      <c r="H749" s="33">
        <f>IF(OR(G749="#N/A N/A",F749="#N/A N/A"),0,  G749 - F749)</f>
        <v>0.40000000000000568</v>
      </c>
      <c r="I749" s="22">
        <f>IF(OR(F749=0,F749="#N/A N/A"),0,H749 / F749*100)</f>
        <v>0.21959923140269319</v>
      </c>
      <c r="J749" s="25">
        <v>-11639</v>
      </c>
      <c r="K749" s="48" t="str">
        <f>CONCATENATE(C791,D749, " Curncy")</f>
        <v>EURSEK Curncy</v>
      </c>
      <c r="L749" s="43">
        <f>IF(D749 = C791,1,_xll.BDP(K749,$L$7))</f>
        <v>1</v>
      </c>
      <c r="M749" s="4">
        <f>IF(D749 = C791,1,_xll.BDP(K749,$M$7)*L749)</f>
        <v>10.1592</v>
      </c>
      <c r="N749" s="7">
        <f>H749*J749*T749/M749</f>
        <v>-458.26443027010646</v>
      </c>
      <c r="O749" s="8">
        <f>N749 / Y791</f>
        <v>-2.7238381781473815E-6</v>
      </c>
      <c r="P749" s="7">
        <f>G749*J749*T749/M749</f>
        <v>-209140.42936451689</v>
      </c>
      <c r="Q749" s="10">
        <f>P749 / Y791*100</f>
        <v>-0.12430916485519938</v>
      </c>
      <c r="R749" s="10">
        <f>IF(Q749&lt;0,Q749,0)</f>
        <v>-0.12430916485519938</v>
      </c>
      <c r="S749" s="150">
        <f>IF(Q749&gt;0,Q749,0)</f>
        <v>0</v>
      </c>
      <c r="T749" s="33">
        <f>IF(EXACT(D749,UPPER(D749)),1,0.01)/V749</f>
        <v>1</v>
      </c>
      <c r="U749" s="43">
        <v>0</v>
      </c>
      <c r="V749" s="43">
        <v>1</v>
      </c>
      <c r="W749" s="142">
        <f>IF(AND(Q749&lt;0,O749&gt;0),O749,0)</f>
        <v>0</v>
      </c>
      <c r="X749" s="43">
        <f>IF(AND(Q749&gt;0,O749&gt;0),O749,0)</f>
        <v>0</v>
      </c>
      <c r="Y749" s="3"/>
      <c r="Z749" s="2">
        <f>_xll.BDH(C749,$Z$7,$D$1,$D$1)</f>
        <v>181.5</v>
      </c>
      <c r="AA749" s="19">
        <f>IF(OR(F749="#N/A N/A",Z749="#N/A N/A"),0,  F749 - Z749)</f>
        <v>0.65000000000000568</v>
      </c>
      <c r="AB749" s="22">
        <f>IF(OR(Z749=0,Z749="#N/A N/A"),0,AA749 / Z749*100)</f>
        <v>0.35812672176308857</v>
      </c>
      <c r="AC749" s="146">
        <v>-11639</v>
      </c>
      <c r="AD749" s="21">
        <f>IF(D749 = C791,1,_xll.BDP(K749,$AD$7)*L749)</f>
        <v>10.1783</v>
      </c>
      <c r="AE749" s="158">
        <f>AA749*AC749*T749/AD749 / AF791</f>
        <v>-4.3684429004534732E-6</v>
      </c>
      <c r="AF749" s="195"/>
      <c r="AG749" s="188"/>
      <c r="AH749" s="170"/>
    </row>
    <row r="750" spans="2:34" s="43" customFormat="1" x14ac:dyDescent="0.2">
      <c r="B750" s="48">
        <v>20886</v>
      </c>
      <c r="C750" s="140" t="s">
        <v>60</v>
      </c>
      <c r="D750" s="43" t="str">
        <f>_xll.BDP(C750,$D$7)</f>
        <v>USD</v>
      </c>
      <c r="E750" s="43" t="s">
        <v>355</v>
      </c>
      <c r="F750" s="2">
        <f>_xll.BDP(C750,$F$7)</f>
        <v>128.72</v>
      </c>
      <c r="G750" s="2">
        <f>_xll.BDP(C750,$G$7)</f>
        <v>129.66999999999999</v>
      </c>
      <c r="H750" s="33">
        <f>IF(OR(G750="#N/A N/A",F750="#N/A N/A"),0,  G750 - F750)</f>
        <v>0.94999999999998863</v>
      </c>
      <c r="I750" s="22">
        <f>IF(OR(F750=0,F750="#N/A N/A"),0,H750 / F750*100)</f>
        <v>0.73803604723429828</v>
      </c>
      <c r="J750" s="25">
        <v>-2110</v>
      </c>
      <c r="K750" s="48" t="str">
        <f>CONCATENATE(C791,D750, " Curncy")</f>
        <v>EURUSD Curncy</v>
      </c>
      <c r="L750" s="43">
        <f>IF(D750 = C791,1,_xll.BDP(K750,$L$7))</f>
        <v>1</v>
      </c>
      <c r="M750" s="4">
        <f>IF(D750 = C791,1,_xll.BDP(K750,$M$7)*L750)</f>
        <v>1.2309000000000001</v>
      </c>
      <c r="N750" s="7">
        <f>H750*J750*T750/M750</f>
        <v>-1628.4832236574666</v>
      </c>
      <c r="O750" s="8">
        <f>N750 / Y791</f>
        <v>-9.6794001106659329E-6</v>
      </c>
      <c r="P750" s="7">
        <f>G750*J750*T750/M750</f>
        <v>-222279.38906491178</v>
      </c>
      <c r="Q750" s="10">
        <f>P750 / Y791*100</f>
        <v>-0.13211871708948064</v>
      </c>
      <c r="R750" s="10">
        <f>IF(Q750&lt;0,Q750,0)</f>
        <v>-0.13211871708948064</v>
      </c>
      <c r="S750" s="150">
        <f>IF(Q750&gt;0,Q750,0)</f>
        <v>0</v>
      </c>
      <c r="T750" s="33">
        <f>IF(EXACT(D750,UPPER(D750)),1,0.01)/V750</f>
        <v>1</v>
      </c>
      <c r="U750" s="43">
        <v>0</v>
      </c>
      <c r="V750" s="43">
        <v>1</v>
      </c>
      <c r="W750" s="142">
        <f>IF(AND(Q750&lt;0,O750&gt;0),O750,0)</f>
        <v>0</v>
      </c>
      <c r="X750" s="43">
        <f>IF(AND(Q750&gt;0,O750&gt;0),O750,0)</f>
        <v>0</v>
      </c>
      <c r="Y750" s="3"/>
      <c r="Z750" s="2">
        <f>_xll.BDH(C750,$Z$7,$D$1,$D$1)</f>
        <v>129.68</v>
      </c>
      <c r="AA750" s="19">
        <f>IF(OR(F750="#N/A N/A",Z750="#N/A N/A"),0,  F750 - Z750)</f>
        <v>-0.96000000000000796</v>
      </c>
      <c r="AB750" s="22">
        <f>IF(OR(Z750=0,Z750="#N/A N/A"),0,AA750 / Z750*100)</f>
        <v>-0.74028377544726087</v>
      </c>
      <c r="AC750" s="146">
        <v>-2110</v>
      </c>
      <c r="AD750" s="21">
        <f>IF(D750 = C791,1,_xll.BDP(K750,$AD$7)*L750)</f>
        <v>1.2319</v>
      </c>
      <c r="AE750" s="158">
        <f>AA750*AC750*T750/AD750 / AF791</f>
        <v>9.6638708890452854E-6</v>
      </c>
      <c r="AF750" s="195"/>
      <c r="AG750" s="188"/>
      <c r="AH750" s="170"/>
    </row>
    <row r="751" spans="2:34" s="43" customFormat="1" x14ac:dyDescent="0.2">
      <c r="B751" s="48">
        <v>1933</v>
      </c>
      <c r="C751" s="140" t="s">
        <v>197</v>
      </c>
      <c r="D751" s="43" t="str">
        <f>_xll.BDP(C751,$D$7)</f>
        <v>EUR</v>
      </c>
      <c r="E751" s="43" t="s">
        <v>354</v>
      </c>
      <c r="F751" s="2">
        <f>_xll.BDP(C751,$F$7)</f>
        <v>23.44</v>
      </c>
      <c r="G751" s="2">
        <f>_xll.BDP(C751,$G$7)</f>
        <v>23.42</v>
      </c>
      <c r="H751" s="33">
        <f>IF(OR(G751="#N/A N/A",F751="#N/A N/A"),0,  G751 - F751)</f>
        <v>-1.9999999999999574E-2</v>
      </c>
      <c r="I751" s="22">
        <f>IF(OR(F751=0,F751="#N/A N/A"),0,H751 / F751*100)</f>
        <v>-8.5324232081909437E-2</v>
      </c>
      <c r="J751" s="25">
        <v>-8844</v>
      </c>
      <c r="K751" s="48" t="str">
        <f>CONCATENATE(C791,D751, " Curncy")</f>
        <v>EUREUR Curncy</v>
      </c>
      <c r="L751" s="43">
        <f>IF(D751 = C791,1,_xll.BDP(K751,$L$7))</f>
        <v>1</v>
      </c>
      <c r="M751" s="4">
        <f>IF(D751 = C791,1,_xll.BDP(K751,$M$7)*L751)</f>
        <v>1</v>
      </c>
      <c r="N751" s="7">
        <f>H751*J751*T751/M751</f>
        <v>176.87999999999624</v>
      </c>
      <c r="O751" s="8">
        <f>N751 / Y791</f>
        <v>1.0513416820649257E-6</v>
      </c>
      <c r="P751" s="7">
        <f>G751*J751*T751/M751</f>
        <v>-207126.48</v>
      </c>
      <c r="Q751" s="10">
        <f>P751 / Y791*100</f>
        <v>-0.12311211096980544</v>
      </c>
      <c r="R751" s="10">
        <f>IF(Q751&lt;0,Q751,0)</f>
        <v>-0.12311211096980544</v>
      </c>
      <c r="S751" s="150">
        <f>IF(Q751&gt;0,Q751,0)</f>
        <v>0</v>
      </c>
      <c r="T751" s="33">
        <f>IF(EXACT(D751,UPPER(D751)),1,0.01)/V751</f>
        <v>1</v>
      </c>
      <c r="U751" s="43">
        <v>0</v>
      </c>
      <c r="V751" s="43">
        <v>1</v>
      </c>
      <c r="W751" s="142">
        <f>IF(AND(Q751&lt;0,O751&gt;0),O751,0)</f>
        <v>1.0513416820649257E-6</v>
      </c>
      <c r="X751" s="43">
        <f>IF(AND(Q751&gt;0,O751&gt;0),O751,0)</f>
        <v>0</v>
      </c>
      <c r="Y751" s="3"/>
      <c r="Z751" s="2">
        <f>_xll.BDH(C751,$Z$7,$D$1,$D$1)</f>
        <v>23.29</v>
      </c>
      <c r="AA751" s="19">
        <f>IF(OR(F751="#N/A N/A",Z751="#N/A N/A"),0,  F751 - Z751)</f>
        <v>0.15000000000000213</v>
      </c>
      <c r="AB751" s="22">
        <f>IF(OR(Z751=0,Z751="#N/A N/A"),0,AA751 / Z751*100)</f>
        <v>0.64405324173465928</v>
      </c>
      <c r="AC751" s="146">
        <v>-8844</v>
      </c>
      <c r="AD751" s="21">
        <f>IF(D751 = C791,1,_xll.BDP(K751,$AD$7)*L751)</f>
        <v>1</v>
      </c>
      <c r="AE751" s="158">
        <f>AA751*AC751*T751/AD751 / AF791</f>
        <v>-7.7967368939879353E-6</v>
      </c>
      <c r="AF751" s="195"/>
      <c r="AG751" s="188"/>
      <c r="AH751" s="170"/>
    </row>
    <row r="752" spans="2:34" s="43" customFormat="1" x14ac:dyDescent="0.2">
      <c r="B752" s="48">
        <v>2876</v>
      </c>
      <c r="C752" s="140" t="s">
        <v>161</v>
      </c>
      <c r="D752" s="43" t="str">
        <f>_xll.BDP(C752,$D$7)</f>
        <v>EUR</v>
      </c>
      <c r="E752" s="43" t="s">
        <v>353</v>
      </c>
      <c r="F752" s="2">
        <f>_xll.BDP(C752,$F$7)</f>
        <v>31.38</v>
      </c>
      <c r="G752" s="2">
        <f>_xll.BDP(C752,$G$7)</f>
        <v>31.934999999999999</v>
      </c>
      <c r="H752" s="33">
        <f>IF(OR(G752="#N/A N/A",F752="#N/A N/A"),0,  G752 - F752)</f>
        <v>0.55499999999999972</v>
      </c>
      <c r="I752" s="22">
        <f>IF(OR(F752=0,F752="#N/A N/A"),0,H752 / F752*100)</f>
        <v>1.7686424474187372</v>
      </c>
      <c r="J752" s="25">
        <v>13124</v>
      </c>
      <c r="K752" s="48" t="str">
        <f>CONCATENATE(C791,D752, " Curncy")</f>
        <v>EUREUR Curncy</v>
      </c>
      <c r="L752" s="43">
        <f>IF(D752 = C791,1,_xll.BDP(K752,$L$7))</f>
        <v>1</v>
      </c>
      <c r="M752" s="4">
        <f>IF(D752 = C791,1,_xll.BDP(K752,$M$7)*L752)</f>
        <v>1</v>
      </c>
      <c r="N752" s="7">
        <f>H752*J752*T752/M752</f>
        <v>7283.8199999999961</v>
      </c>
      <c r="O752" s="8">
        <f>N752 / Y791</f>
        <v>4.3293665596213853E-5</v>
      </c>
      <c r="P752" s="7">
        <f>G752*J752*T752/M752</f>
        <v>419114.94</v>
      </c>
      <c r="Q752" s="10">
        <f>P752 / Y791*100</f>
        <v>0.24911409203875498</v>
      </c>
      <c r="R752" s="10">
        <f>IF(Q752&lt;0,Q752,0)</f>
        <v>0</v>
      </c>
      <c r="S752" s="150">
        <f>IF(Q752&gt;0,Q752,0)</f>
        <v>0.24911409203875498</v>
      </c>
      <c r="T752" s="33">
        <f>IF(EXACT(D752,UPPER(D752)),1,0.01)/V752</f>
        <v>1</v>
      </c>
      <c r="U752" s="43">
        <v>0</v>
      </c>
      <c r="V752" s="43">
        <v>1</v>
      </c>
      <c r="W752" s="142">
        <f>IF(AND(Q752&lt;0,O752&gt;0),O752,0)</f>
        <v>0</v>
      </c>
      <c r="X752" s="43">
        <f>IF(AND(Q752&gt;0,O752&gt;0),O752,0)</f>
        <v>4.3293665596213853E-5</v>
      </c>
      <c r="Y752" s="3"/>
      <c r="Z752" s="2">
        <f>_xll.BDH(C752,$Z$7,$D$1,$D$1)</f>
        <v>31.18</v>
      </c>
      <c r="AA752" s="19">
        <f>IF(OR(F752="#N/A N/A",Z752="#N/A N/A"),0,  F752 - Z752)</f>
        <v>0.19999999999999929</v>
      </c>
      <c r="AB752" s="22">
        <f>IF(OR(Z752=0,Z752="#N/A N/A"),0,AA752 / Z752*100)</f>
        <v>0.64143681847337819</v>
      </c>
      <c r="AC752" s="146">
        <v>13124</v>
      </c>
      <c r="AD752" s="21">
        <f>IF(D752 = C791,1,_xll.BDP(K752,$AD$7)*L752)</f>
        <v>1</v>
      </c>
      <c r="AE752" s="158">
        <f>AA752*AC752*T752/AD752 / AF791</f>
        <v>1.5426560379420453E-5</v>
      </c>
      <c r="AF752" s="195"/>
      <c r="AG752" s="188"/>
      <c r="AH752" s="170"/>
    </row>
    <row r="753" spans="2:34" s="43" customFormat="1" x14ac:dyDescent="0.2">
      <c r="B753" s="48">
        <v>24542</v>
      </c>
      <c r="C753" s="140" t="s">
        <v>57</v>
      </c>
      <c r="D753" s="43" t="str">
        <f>_xll.BDP(C753,$D$7)</f>
        <v>USD</v>
      </c>
      <c r="E753" s="43" t="s">
        <v>352</v>
      </c>
      <c r="F753" s="2">
        <f>_xll.BDP(C753,$F$7)</f>
        <v>67.459999999999994</v>
      </c>
      <c r="G753" s="2">
        <f>_xll.BDP(C753,$G$7)</f>
        <v>66.989999999999995</v>
      </c>
      <c r="H753" s="33">
        <f>IF(OR(G753="#N/A N/A",F753="#N/A N/A"),0,  G753 - F753)</f>
        <v>-0.46999999999999886</v>
      </c>
      <c r="I753" s="22">
        <f>IF(OR(F753=0,F753="#N/A N/A"),0,H753 / F753*100)</f>
        <v>-0.69670916098428537</v>
      </c>
      <c r="J753" s="25">
        <v>-4710</v>
      </c>
      <c r="K753" s="48" t="str">
        <f>CONCATENATE(C791,D753, " Curncy")</f>
        <v>EURUSD Curncy</v>
      </c>
      <c r="L753" s="43">
        <f>IF(D753 = C791,1,_xll.BDP(K753,$L$7))</f>
        <v>1</v>
      </c>
      <c r="M753" s="4">
        <f>IF(D753 = C791,1,_xll.BDP(K753,$M$7)*L753)</f>
        <v>1.2309000000000001</v>
      </c>
      <c r="N753" s="7">
        <f>H753*J753*T753/M753</f>
        <v>1798.4401657323865</v>
      </c>
      <c r="O753" s="8">
        <f>N753 / Y791</f>
        <v>1.0689592429524261E-5</v>
      </c>
      <c r="P753" s="7">
        <f>G753*J753*T753/M753</f>
        <v>-256335.12064343158</v>
      </c>
      <c r="Q753" s="10">
        <f>P753 / Y791*100</f>
        <v>-0.15236080784124081</v>
      </c>
      <c r="R753" s="10">
        <f>IF(Q753&lt;0,Q753,0)</f>
        <v>-0.15236080784124081</v>
      </c>
      <c r="S753" s="150">
        <f>IF(Q753&gt;0,Q753,0)</f>
        <v>0</v>
      </c>
      <c r="T753" s="33">
        <f>IF(EXACT(D753,UPPER(D753)),1,0.01)/V753</f>
        <v>1</v>
      </c>
      <c r="U753" s="43">
        <v>0</v>
      </c>
      <c r="V753" s="43">
        <v>1</v>
      </c>
      <c r="W753" s="142">
        <f>IF(AND(Q753&lt;0,O753&gt;0),O753,0)</f>
        <v>1.0689592429524261E-5</v>
      </c>
      <c r="X753" s="43">
        <f>IF(AND(Q753&gt;0,O753&gt;0),O753,0)</f>
        <v>0</v>
      </c>
      <c r="Y753" s="3"/>
      <c r="Z753" s="2">
        <f>_xll.BDH(C753,$Z$7,$D$1,$D$1)</f>
        <v>67.77</v>
      </c>
      <c r="AA753" s="19">
        <f>IF(OR(F753="#N/A N/A",Z753="#N/A N/A"),0,  F753 - Z753)</f>
        <v>-0.31000000000000227</v>
      </c>
      <c r="AB753" s="22">
        <f>IF(OR(Z753=0,Z753="#N/A N/A"),0,AA753 / Z753*100)</f>
        <v>-0.45742954109488315</v>
      </c>
      <c r="AC753" s="146">
        <v>-4710</v>
      </c>
      <c r="AD753" s="21">
        <f>IF(D753 = C791,1,_xll.BDP(K753,$AD$7)*L753)</f>
        <v>1.2319</v>
      </c>
      <c r="AE753" s="158">
        <f>AA753*AC753*T753/AD753 / AF791</f>
        <v>6.9659448484868726E-6</v>
      </c>
      <c r="AF753" s="195"/>
      <c r="AG753" s="188"/>
      <c r="AH753" s="170"/>
    </row>
    <row r="754" spans="2:34" s="43" customFormat="1" x14ac:dyDescent="0.2">
      <c r="B754" s="48">
        <v>18424</v>
      </c>
      <c r="C754" s="140" t="s">
        <v>56</v>
      </c>
      <c r="D754" s="43" t="str">
        <f>_xll.BDP(C754,$D$7)</f>
        <v>USD</v>
      </c>
      <c r="E754" s="43" t="s">
        <v>351</v>
      </c>
      <c r="F754" s="2">
        <f>_xll.BDP(C754,$F$7)</f>
        <v>66.23</v>
      </c>
      <c r="G754" s="2">
        <f>_xll.BDP(C754,$G$7)</f>
        <v>66.650000000000006</v>
      </c>
      <c r="H754" s="33">
        <f>IF(OR(G754="#N/A N/A",F754="#N/A N/A"),0,  G754 - F754)</f>
        <v>0.42000000000000171</v>
      </c>
      <c r="I754" s="22">
        <f>IF(OR(F754=0,F754="#N/A N/A"),0,H754 / F754*100)</f>
        <v>0.63415370677940763</v>
      </c>
      <c r="J754" s="25">
        <v>-5087</v>
      </c>
      <c r="K754" s="48" t="str">
        <f>CONCATENATE(C791,D754, " Curncy")</f>
        <v>EURUSD Curncy</v>
      </c>
      <c r="L754" s="43">
        <f>IF(D754 = C791,1,_xll.BDP(K754,$L$7))</f>
        <v>1</v>
      </c>
      <c r="M754" s="4">
        <f>IF(D754 = C791,1,_xll.BDP(K754,$M$7)*L754)</f>
        <v>1.2309000000000001</v>
      </c>
      <c r="N754" s="7">
        <f>H754*J754*T754/M754</f>
        <v>-1735.7543261028584</v>
      </c>
      <c r="O754" s="8">
        <f>N754 / Y791</f>
        <v>-1.0316999507329769E-5</v>
      </c>
      <c r="P754" s="7">
        <f>G754*J754*T754/M754</f>
        <v>-275447.68055894063</v>
      </c>
      <c r="Q754" s="10">
        <f>P754 / Y791*100</f>
        <v>-0.16372095646750628</v>
      </c>
      <c r="R754" s="10">
        <f>IF(Q754&lt;0,Q754,0)</f>
        <v>-0.16372095646750628</v>
      </c>
      <c r="S754" s="150">
        <f>IF(Q754&gt;0,Q754,0)</f>
        <v>0</v>
      </c>
      <c r="T754" s="33">
        <f>IF(EXACT(D754,UPPER(D754)),1,0.01)/V754</f>
        <v>1</v>
      </c>
      <c r="U754" s="43">
        <v>0</v>
      </c>
      <c r="V754" s="43">
        <v>1</v>
      </c>
      <c r="W754" s="142">
        <f>IF(AND(Q754&lt;0,O754&gt;0),O754,0)</f>
        <v>0</v>
      </c>
      <c r="X754" s="43">
        <f>IF(AND(Q754&gt;0,O754&gt;0),O754,0)</f>
        <v>0</v>
      </c>
      <c r="Y754" s="3"/>
      <c r="Z754" s="2">
        <f>_xll.BDH(C754,$Z$7,$D$1,$D$1)</f>
        <v>65.790000000000006</v>
      </c>
      <c r="AA754" s="19">
        <f>IF(OR(F754="#N/A N/A",Z754="#N/A N/A"),0,  F754 - Z754)</f>
        <v>0.43999999999999773</v>
      </c>
      <c r="AB754" s="22">
        <f>IF(OR(Z754=0,Z754="#N/A N/A"),0,AA754 / Z754*100)</f>
        <v>0.66879464964279933</v>
      </c>
      <c r="AC754" s="146">
        <v>-5087</v>
      </c>
      <c r="AD754" s="21">
        <f>IF(D754 = C791,1,_xll.BDP(K754,$AD$7)*L754)</f>
        <v>1.2319</v>
      </c>
      <c r="AE754" s="158">
        <f>AA754*AC754*T754/AD754 / AF791</f>
        <v>-1.0678539165448258E-5</v>
      </c>
      <c r="AF754" s="195"/>
      <c r="AG754" s="188"/>
      <c r="AH754" s="170"/>
    </row>
    <row r="755" spans="2:34" s="43" customFormat="1" x14ac:dyDescent="0.2">
      <c r="B755" s="48">
        <v>24621</v>
      </c>
      <c r="C755" s="140" t="s">
        <v>54</v>
      </c>
      <c r="D755" s="43" t="str">
        <f>_xll.BDP(C755,$D$7)</f>
        <v>USD</v>
      </c>
      <c r="E755" s="43" t="s">
        <v>350</v>
      </c>
      <c r="F755" s="2">
        <f>_xll.BDP(C755,$F$7)</f>
        <v>33.119999999999997</v>
      </c>
      <c r="G755" s="2">
        <f>_xll.BDP(C755,$G$7)</f>
        <v>33.22</v>
      </c>
      <c r="H755" s="33">
        <f>IF(OR(G755="#N/A N/A",F755="#N/A N/A"),0,  G755 - F755)</f>
        <v>0.10000000000000142</v>
      </c>
      <c r="I755" s="22">
        <f>IF(OR(F755=0,F755="#N/A N/A"),0,H755 / F755*100)</f>
        <v>0.30193236714976279</v>
      </c>
      <c r="J755" s="25">
        <v>12000</v>
      </c>
      <c r="K755" s="48" t="str">
        <f>CONCATENATE(C791,D755, " Curncy")</f>
        <v>EURUSD Curncy</v>
      </c>
      <c r="L755" s="43">
        <f>IF(D755 = C791,1,_xll.BDP(K755,$L$7))</f>
        <v>1</v>
      </c>
      <c r="M755" s="4">
        <f>IF(D755 = C791,1,_xll.BDP(K755,$M$7)*L755)</f>
        <v>1.2309000000000001</v>
      </c>
      <c r="N755" s="7">
        <f>H755*J755*T755/M755</f>
        <v>974.89641725568038</v>
      </c>
      <c r="O755" s="8">
        <f>N755 / Y791</f>
        <v>5.7946022114240078E-6</v>
      </c>
      <c r="P755" s="7">
        <f>G755*J755*T755/M755</f>
        <v>323860.58981233242</v>
      </c>
      <c r="Q755" s="10">
        <f>P755 / Y791*100</f>
        <v>0.19249668546350282</v>
      </c>
      <c r="R755" s="10">
        <f>IF(Q755&lt;0,Q755,0)</f>
        <v>0</v>
      </c>
      <c r="S755" s="150">
        <f>IF(Q755&gt;0,Q755,0)</f>
        <v>0.19249668546350282</v>
      </c>
      <c r="T755" s="33">
        <f>IF(EXACT(D755,UPPER(D755)),1,0.01)/V755</f>
        <v>1</v>
      </c>
      <c r="U755" s="43">
        <v>0</v>
      </c>
      <c r="V755" s="43">
        <v>1</v>
      </c>
      <c r="W755" s="142">
        <f>IF(AND(Q755&lt;0,O755&gt;0),O755,0)</f>
        <v>0</v>
      </c>
      <c r="X755" s="43">
        <f>IF(AND(Q755&gt;0,O755&gt;0),O755,0)</f>
        <v>5.7946022114240078E-6</v>
      </c>
      <c r="Y755" s="3"/>
      <c r="Z755" s="2">
        <f>_xll.BDH(C755,$Z$7,$D$1,$D$1)</f>
        <v>32.369999999999997</v>
      </c>
      <c r="AA755" s="19">
        <f>IF(OR(F755="#N/A N/A",Z755="#N/A N/A"),0,  F755 - Z755)</f>
        <v>0.75</v>
      </c>
      <c r="AB755" s="22">
        <f>IF(OR(Z755=0,Z755="#N/A N/A"),0,AA755 / Z755*100)</f>
        <v>2.3169601482854496</v>
      </c>
      <c r="AC755" s="146">
        <v>12000</v>
      </c>
      <c r="AD755" s="21">
        <f>IF(D755 = C791,1,_xll.BDP(K755,$AD$7)*L755)</f>
        <v>1.2319</v>
      </c>
      <c r="AE755" s="158">
        <f>AA755*AC755*T755/AD755 / AF791</f>
        <v>4.2937814969098959E-5</v>
      </c>
      <c r="AF755" s="195"/>
      <c r="AG755" s="188"/>
      <c r="AH755" s="170"/>
    </row>
    <row r="756" spans="2:34" s="43" customFormat="1" x14ac:dyDescent="0.2">
      <c r="B756" s="48">
        <v>1464</v>
      </c>
      <c r="C756" s="140" t="s">
        <v>156</v>
      </c>
      <c r="D756" s="43" t="str">
        <f>_xll.BDP(C756,$D$7)</f>
        <v>NOK</v>
      </c>
      <c r="E756" s="43" t="s">
        <v>349</v>
      </c>
      <c r="F756" s="2">
        <f>_xll.BDP(C756,$F$7)</f>
        <v>154.05000000000001</v>
      </c>
      <c r="G756" s="2">
        <f>_xll.BDP(C756,$G$7)</f>
        <v>157.44999999999999</v>
      </c>
      <c r="H756" s="33">
        <f>IF(OR(G756="#N/A N/A",F756="#N/A N/A"),0,  G756 - F756)</f>
        <v>3.3999999999999773</v>
      </c>
      <c r="I756" s="22">
        <f>IF(OR(F756=0,F756="#N/A N/A"),0,H756 / F756*100)</f>
        <v>2.2070756247971288</v>
      </c>
      <c r="J756" s="25">
        <v>-28587</v>
      </c>
      <c r="K756" s="48" t="str">
        <f>CONCATENATE(C791,D756, " Curncy")</f>
        <v>EURNOK Curncy</v>
      </c>
      <c r="L756" s="43">
        <f>IF(D756 = C791,1,_xll.BDP(K756,$L$7))</f>
        <v>1</v>
      </c>
      <c r="M756" s="4">
        <f>IF(D756 = C791,1,_xll.BDP(K756,$M$7)*L756)</f>
        <v>9.5917999999999992</v>
      </c>
      <c r="N756" s="7">
        <f>H756*J756*T756/M756</f>
        <v>-10133.217957004874</v>
      </c>
      <c r="O756" s="8">
        <f>N756 / Y791</f>
        <v>-6.0229954837450482E-5</v>
      </c>
      <c r="P756" s="7">
        <f>G756*J756*T756/M756</f>
        <v>-469257.40215600823</v>
      </c>
      <c r="Q756" s="10">
        <f>P756 / Y791*100</f>
        <v>-0.27891783497519534</v>
      </c>
      <c r="R756" s="10">
        <f>IF(Q756&lt;0,Q756,0)</f>
        <v>-0.27891783497519534</v>
      </c>
      <c r="S756" s="150">
        <f>IF(Q756&gt;0,Q756,0)</f>
        <v>0</v>
      </c>
      <c r="T756" s="33">
        <f>IF(EXACT(D756,UPPER(D756)),1,0.01)/V756</f>
        <v>1</v>
      </c>
      <c r="U756" s="43">
        <v>0</v>
      </c>
      <c r="V756" s="43">
        <v>1</v>
      </c>
      <c r="W756" s="142">
        <f>IF(AND(Q756&lt;0,O756&gt;0),O756,0)</f>
        <v>0</v>
      </c>
      <c r="X756" s="43">
        <f>IF(AND(Q756&gt;0,O756&gt;0),O756,0)</f>
        <v>0</v>
      </c>
      <c r="Y756" s="3"/>
      <c r="Z756" s="2">
        <f>_xll.BDH(C756,$Z$7,$D$1,$D$1)</f>
        <v>151.75</v>
      </c>
      <c r="AA756" s="19">
        <f>IF(OR(F756="#N/A N/A",Z756="#N/A N/A"),0,  F756 - Z756)</f>
        <v>2.3000000000000114</v>
      </c>
      <c r="AB756" s="22">
        <f>IF(OR(Z756=0,Z756="#N/A N/A"),0,AA756 / Z756*100)</f>
        <v>1.5156507413509137</v>
      </c>
      <c r="AC756" s="146">
        <v>-28587</v>
      </c>
      <c r="AD756" s="21">
        <f>IF(D756 = C791,1,_xll.BDP(K756,$AD$7)*L756)</f>
        <v>9.6487999999999996</v>
      </c>
      <c r="AE756" s="158">
        <f>AA756*AC756*T756/AD756 / AF791</f>
        <v>-4.0049398625654237E-5</v>
      </c>
      <c r="AF756" s="195"/>
      <c r="AG756" s="188"/>
      <c r="AH756" s="170"/>
    </row>
    <row r="757" spans="2:34" s="43" customFormat="1" ht="12" customHeight="1" x14ac:dyDescent="0.2">
      <c r="B757" s="48">
        <v>25983</v>
      </c>
      <c r="C757" s="140" t="s">
        <v>869</v>
      </c>
      <c r="D757" s="43" t="str">
        <f>_xll.BDP(C757,$D$7)</f>
        <v>USD</v>
      </c>
      <c r="E757" s="43" t="s">
        <v>870</v>
      </c>
      <c r="F757" s="2">
        <f>_xll.BDP(C757,$F$7)</f>
        <v>62.18</v>
      </c>
      <c r="G757" s="2">
        <f>_xll.BDP(C757,$G$7)</f>
        <v>62.18</v>
      </c>
      <c r="H757" s="33">
        <f>IF(OR(G757="#N/A N/A",F757="#N/A N/A"),0,  G757 - F757)</f>
        <v>0</v>
      </c>
      <c r="I757" s="22">
        <f>IF(OR(F757=0,F757="#N/A N/A"),0,H757 / F757*100)</f>
        <v>0</v>
      </c>
      <c r="J757" s="25">
        <v>-2700</v>
      </c>
      <c r="K757" s="48" t="str">
        <f>CONCATENATE(C791,D757, " Curncy")</f>
        <v>EURUSD Curncy</v>
      </c>
      <c r="L757" s="43">
        <f>IF(D757 = C791,1,_xll.BDP(K757,$L$7))</f>
        <v>1</v>
      </c>
      <c r="M757" s="4">
        <f>IF(D757 = C791,1,_xll.BDP(K757,$M$7)*L757)</f>
        <v>1.2309000000000001</v>
      </c>
      <c r="N757" s="7">
        <f>H757*J757*T757/M757</f>
        <v>0</v>
      </c>
      <c r="O757" s="8">
        <f>N757 / Y791</f>
        <v>0</v>
      </c>
      <c r="P757" s="7">
        <f>G757*J757*T757/M757</f>
        <v>-136392.88325615402</v>
      </c>
      <c r="Q757" s="10">
        <f>P757 / Y791*100</f>
        <v>-8.106938223892643E-2</v>
      </c>
      <c r="R757" s="10">
        <f>IF(Q757&lt;0,Q757,0)</f>
        <v>-8.106938223892643E-2</v>
      </c>
      <c r="S757" s="150">
        <f>IF(Q757&gt;0,Q757,0)</f>
        <v>0</v>
      </c>
      <c r="T757" s="33">
        <f>IF(EXACT(D757,UPPER(D757)),1,0.01)/V757</f>
        <v>1</v>
      </c>
      <c r="U757" s="43">
        <v>0</v>
      </c>
      <c r="V757" s="43">
        <v>1</v>
      </c>
      <c r="W757" s="142">
        <f>IF(AND(Q757&lt;0,O757&gt;0),O757,0)</f>
        <v>0</v>
      </c>
      <c r="X757" s="43">
        <f>IF(AND(Q757&gt;0,O757&gt;0),O757,0)</f>
        <v>0</v>
      </c>
      <c r="Y757" s="3"/>
      <c r="Z757" s="2">
        <f>_xll.BDH(C757,$Z$7,$D$1,$D$1)</f>
        <v>62.78</v>
      </c>
      <c r="AA757" s="19">
        <f>IF(OR(F757="#N/A N/A",Z757="#N/A N/A"),0,  F757 - Z757)</f>
        <v>-0.60000000000000142</v>
      </c>
      <c r="AB757" s="22">
        <f>IF(OR(Z757=0,Z757="#N/A N/A"),0,AA757 / Z757*100)</f>
        <v>-0.95571838165020939</v>
      </c>
      <c r="AC757" s="146">
        <v>0</v>
      </c>
      <c r="AD757" s="21">
        <f>IF(D757 = C791,1,_xll.BDP(K757,$AD$7)*L757)</f>
        <v>1.2319</v>
      </c>
      <c r="AE757" s="158">
        <f>AA757*AC757*T757/AD757 / AF791</f>
        <v>0</v>
      </c>
      <c r="AF757" s="195"/>
      <c r="AG757" s="188"/>
      <c r="AH757" s="170"/>
    </row>
    <row r="758" spans="2:34" s="43" customFormat="1" ht="12" customHeight="1" x14ac:dyDescent="0.2">
      <c r="B758" s="48">
        <v>20536</v>
      </c>
      <c r="C758" s="140" t="s">
        <v>563</v>
      </c>
      <c r="D758" s="43" t="str">
        <f>_xll.BDP(C758,$D$7)</f>
        <v>USD</v>
      </c>
      <c r="E758" s="43" t="s">
        <v>564</v>
      </c>
      <c r="F758" s="2">
        <f>_xll.BDP(C758,$F$7)</f>
        <v>95.57</v>
      </c>
      <c r="G758" s="2">
        <f>_xll.BDP(C758,$G$7)</f>
        <v>95.34</v>
      </c>
      <c r="H758" s="33">
        <f>IF(OR(G758="#N/A N/A",F758="#N/A N/A"),0,  G758 - F758)</f>
        <v>-0.22999999999998977</v>
      </c>
      <c r="I758" s="22">
        <f>IF(OR(F758=0,F758="#N/A N/A"),0,H758 / F758*100)</f>
        <v>-0.24066129538557057</v>
      </c>
      <c r="J758" s="25">
        <v>-2610</v>
      </c>
      <c r="K758" s="48" t="str">
        <f>CONCATENATE(C791,D758, " Curncy")</f>
        <v>EURUSD Curncy</v>
      </c>
      <c r="L758" s="43">
        <f>IF(D758 = C791,1,_xll.BDP(K758,$L$7))</f>
        <v>1</v>
      </c>
      <c r="M758" s="4">
        <f>IF(D758 = C791,1,_xll.BDP(K758,$M$7)*L758)</f>
        <v>1.2309000000000001</v>
      </c>
      <c r="N758" s="7">
        <f>H758*J758*T758/M758</f>
        <v>487.69193273212551</v>
      </c>
      <c r="O758" s="8">
        <f>N758 / Y791</f>
        <v>2.8987497562646901E-6</v>
      </c>
      <c r="P758" s="7">
        <f>G758*J758*T758/M758</f>
        <v>-202158.90811601267</v>
      </c>
      <c r="Q758" s="10">
        <f>P758 / Y791*100</f>
        <v>-0.12015947902708167</v>
      </c>
      <c r="R758" s="10">
        <f>IF(Q758&lt;0,Q758,0)</f>
        <v>-0.12015947902708167</v>
      </c>
      <c r="S758" s="150">
        <f>IF(Q758&gt;0,Q758,0)</f>
        <v>0</v>
      </c>
      <c r="T758" s="33">
        <f>IF(EXACT(D758,UPPER(D758)),1,0.01)/V758</f>
        <v>1</v>
      </c>
      <c r="U758" s="43">
        <v>0</v>
      </c>
      <c r="V758" s="43">
        <v>1</v>
      </c>
      <c r="W758" s="142">
        <f>IF(AND(Q758&lt;0,O758&gt;0),O758,0)</f>
        <v>2.8987497562646901E-6</v>
      </c>
      <c r="X758" s="43">
        <f>IF(AND(Q758&gt;0,O758&gt;0),O758,0)</f>
        <v>0</v>
      </c>
      <c r="Y758" s="3"/>
      <c r="Z758" s="2">
        <f>_xll.BDH(C758,$Z$7,$D$1,$D$1)</f>
        <v>96.57</v>
      </c>
      <c r="AA758" s="19">
        <f>IF(OR(F758="#N/A N/A",Z758="#N/A N/A"),0,  F758 - Z758)</f>
        <v>-1</v>
      </c>
      <c r="AB758" s="22">
        <f>IF(OR(Z758=0,Z758="#N/A N/A"),0,AA758 / Z758*100)</f>
        <v>-1.0355182768975872</v>
      </c>
      <c r="AC758" s="146">
        <v>-2610</v>
      </c>
      <c r="AD758" s="21">
        <f>IF(D758 = C791,1,_xll.BDP(K758,$AD$7)*L758)</f>
        <v>1.2319</v>
      </c>
      <c r="AE758" s="158">
        <f>AA758*AC758*T758/AD758 / AF791</f>
        <v>1.2451966341038698E-5</v>
      </c>
      <c r="AF758" s="195"/>
      <c r="AG758" s="188"/>
      <c r="AH758" s="170"/>
    </row>
    <row r="759" spans="2:34" s="43" customFormat="1" x14ac:dyDescent="0.2">
      <c r="B759" s="48">
        <v>3300</v>
      </c>
      <c r="C759" s="140" t="s">
        <v>52</v>
      </c>
      <c r="D759" s="43" t="str">
        <f>_xll.BDP(C759,$D$7)</f>
        <v>USD</v>
      </c>
      <c r="E759" s="43" t="s">
        <v>348</v>
      </c>
      <c r="F759" s="2">
        <f>_xll.BDP(C759,$F$7)</f>
        <v>122.95</v>
      </c>
      <c r="G759" s="2">
        <f>_xll.BDP(C759,$G$7)</f>
        <v>123.02</v>
      </c>
      <c r="H759" s="33">
        <f>IF(OR(G759="#N/A N/A",F759="#N/A N/A"),0,  G759 - F759)</f>
        <v>6.9999999999993179E-2</v>
      </c>
      <c r="I759" s="22">
        <f>IF(OR(F759=0,F759="#N/A N/A"),0,H759 / F759*100)</f>
        <v>5.6933712891413725E-2</v>
      </c>
      <c r="J759" s="25">
        <v>5352</v>
      </c>
      <c r="K759" s="48" t="str">
        <f>CONCATENATE(C791,D759, " Curncy")</f>
        <v>EURUSD Curncy</v>
      </c>
      <c r="L759" s="43">
        <f>IF(D759 = C791,1,_xll.BDP(K759,$L$7))</f>
        <v>1</v>
      </c>
      <c r="M759" s="4">
        <f>IF(D759 = C791,1,_xll.BDP(K759,$M$7)*L759)</f>
        <v>1.2309000000000001</v>
      </c>
      <c r="N759" s="7">
        <f>H759*J759*T759/M759</f>
        <v>304.36266146718941</v>
      </c>
      <c r="O759" s="8">
        <f>N759 / Y791</f>
        <v>1.8090748104063732E-6</v>
      </c>
      <c r="P759" s="7">
        <f>G759*J759*T759/M759</f>
        <v>534895.63733853272</v>
      </c>
      <c r="Q759" s="10">
        <f>P759 / Y791*100</f>
        <v>0.31793197596601958</v>
      </c>
      <c r="R759" s="10">
        <f>IF(Q759&lt;0,Q759,0)</f>
        <v>0</v>
      </c>
      <c r="S759" s="150">
        <f>IF(Q759&gt;0,Q759,0)</f>
        <v>0.31793197596601958</v>
      </c>
      <c r="T759" s="33">
        <f>IF(EXACT(D759,UPPER(D759)),1,0.01)/V759</f>
        <v>1</v>
      </c>
      <c r="U759" s="43">
        <v>0</v>
      </c>
      <c r="V759" s="43">
        <v>1</v>
      </c>
      <c r="W759" s="142">
        <f>IF(AND(Q759&lt;0,O759&gt;0),O759,0)</f>
        <v>0</v>
      </c>
      <c r="X759" s="43">
        <f>IF(AND(Q759&gt;0,O759&gt;0),O759,0)</f>
        <v>1.8090748104063732E-6</v>
      </c>
      <c r="Y759" s="3"/>
      <c r="Z759" s="2">
        <f>_xll.BDH(C759,$Z$7,$D$1,$D$1)</f>
        <v>123.37</v>
      </c>
      <c r="AA759" s="19">
        <f>IF(OR(F759="#N/A N/A",Z759="#N/A N/A"),0,  F759 - Z759)</f>
        <v>-0.42000000000000171</v>
      </c>
      <c r="AB759" s="22">
        <f>IF(OR(Z759=0,Z759="#N/A N/A"),0,AA759 / Z759*100)</f>
        <v>-0.34043932884818162</v>
      </c>
      <c r="AC759" s="146">
        <v>5352</v>
      </c>
      <c r="AD759" s="21">
        <f>IF(D759 = C791,1,_xll.BDP(K759,$AD$7)*L759)</f>
        <v>1.2319</v>
      </c>
      <c r="AE759" s="158">
        <f>AA759*AC759*T759/AD759 / AF791</f>
        <v>-1.07241486666822E-5</v>
      </c>
      <c r="AF759" s="195"/>
      <c r="AG759" s="188"/>
      <c r="AH759" s="170"/>
    </row>
    <row r="760" spans="2:34" s="43" customFormat="1" x14ac:dyDescent="0.2">
      <c r="B760" s="48">
        <v>18529</v>
      </c>
      <c r="C760" s="140" t="s">
        <v>51</v>
      </c>
      <c r="D760" s="43" t="str">
        <f>_xll.BDP(C760,$D$7)</f>
        <v>USD</v>
      </c>
      <c r="E760" s="43" t="s">
        <v>347</v>
      </c>
      <c r="F760" s="2">
        <f>_xll.BDP(C760,$F$7)</f>
        <v>37.04</v>
      </c>
      <c r="G760" s="2">
        <f>_xll.BDP(C760,$G$7)</f>
        <v>38.17</v>
      </c>
      <c r="H760" s="33">
        <f>IF(OR(G760="#N/A N/A",F760="#N/A N/A"),0,  G760 - F760)</f>
        <v>1.1300000000000026</v>
      </c>
      <c r="I760" s="22">
        <f>IF(OR(F760=0,F760="#N/A N/A"),0,H760 / F760*100)</f>
        <v>3.0507559395248447</v>
      </c>
      <c r="J760" s="25">
        <v>-7361</v>
      </c>
      <c r="K760" s="48" t="str">
        <f>CONCATENATE(C791,D760, " Curncy")</f>
        <v>EURUSD Curncy</v>
      </c>
      <c r="L760" s="43">
        <f>IF(D760 = C791,1,_xll.BDP(K760,$L$7))</f>
        <v>1</v>
      </c>
      <c r="M760" s="4">
        <f>IF(D760 = C791,1,_xll.BDP(K760,$M$7)*L760)</f>
        <v>1.2309000000000001</v>
      </c>
      <c r="N760" s="7">
        <f>H760*J760*T760/M760</f>
        <v>-6757.6001299862037</v>
      </c>
      <c r="O760" s="8">
        <f>N760 / Y791</f>
        <v>-4.0165912977057933E-5</v>
      </c>
      <c r="P760" s="7">
        <f>G760*J760*T760/M760</f>
        <v>-228263.36014298478</v>
      </c>
      <c r="Q760" s="10">
        <f>P760 / Y791*100</f>
        <v>-0.13567547772869892</v>
      </c>
      <c r="R760" s="10">
        <f>IF(Q760&lt;0,Q760,0)</f>
        <v>-0.13567547772869892</v>
      </c>
      <c r="S760" s="150">
        <f>IF(Q760&gt;0,Q760,0)</f>
        <v>0</v>
      </c>
      <c r="T760" s="33">
        <f>IF(EXACT(D760,UPPER(D760)),1,0.01)/V760</f>
        <v>1</v>
      </c>
      <c r="U760" s="43">
        <v>0</v>
      </c>
      <c r="V760" s="43">
        <v>1</v>
      </c>
      <c r="W760" s="142">
        <f>IF(AND(Q760&lt;0,O760&gt;0),O760,0)</f>
        <v>0</v>
      </c>
      <c r="X760" s="43">
        <f>IF(AND(Q760&gt;0,O760&gt;0),O760,0)</f>
        <v>0</v>
      </c>
      <c r="Y760" s="3"/>
      <c r="Z760" s="2">
        <f>_xll.BDH(C760,$Z$7,$D$1,$D$1)</f>
        <v>37.03</v>
      </c>
      <c r="AA760" s="19">
        <f>IF(OR(F760="#N/A N/A",Z760="#N/A N/A"),0,  F760 - Z760)</f>
        <v>9.9999999999980105E-3</v>
      </c>
      <c r="AB760" s="22">
        <f>IF(OR(Z760=0,Z760="#N/A N/A"),0,AA760 / Z760*100)</f>
        <v>2.7005130974879853E-2</v>
      </c>
      <c r="AC760" s="146">
        <v>-7361</v>
      </c>
      <c r="AD760" s="21">
        <f>IF(D760 = C791,1,_xll.BDP(K760,$AD$7)*L760)</f>
        <v>1.2319</v>
      </c>
      <c r="AE760" s="158">
        <f>AA760*AC760*T760/AD760 / AF791</f>
        <v>-3.511836177638606E-7</v>
      </c>
      <c r="AF760" s="195"/>
      <c r="AG760" s="188"/>
      <c r="AH760" s="170"/>
    </row>
    <row r="761" spans="2:34" s="43" customFormat="1" x14ac:dyDescent="0.2">
      <c r="B761" s="48">
        <v>2492</v>
      </c>
      <c r="C761" s="140" t="s">
        <v>140</v>
      </c>
      <c r="D761" s="43" t="str">
        <f>_xll.BDP(C761,$D$7)</f>
        <v>CHF</v>
      </c>
      <c r="E761" s="43" t="s">
        <v>346</v>
      </c>
      <c r="F761" s="2">
        <f>_xll.BDP(C761,$F$7)</f>
        <v>74.34</v>
      </c>
      <c r="G761" s="2">
        <f>_xll.BDP(C761,$G$7)</f>
        <v>75.64</v>
      </c>
      <c r="H761" s="33">
        <f>IF(OR(G761="#N/A N/A",F761="#N/A N/A"),0,  G761 - F761)</f>
        <v>1.2999999999999972</v>
      </c>
      <c r="I761" s="22">
        <f>IF(OR(F761=0,F761="#N/A N/A"),0,H761 / F761*100)</f>
        <v>1.7487220877051346</v>
      </c>
      <c r="J761" s="25">
        <v>-5106</v>
      </c>
      <c r="K761" s="48" t="str">
        <f>CONCATENATE(C791,D761, " Curncy")</f>
        <v>EURCHF Curncy</v>
      </c>
      <c r="L761" s="43">
        <f>IF(D761 = C791,1,_xll.BDP(K761,$L$7))</f>
        <v>1</v>
      </c>
      <c r="M761" s="4">
        <f>IF(D761 = C791,1,_xll.BDP(K761,$M$7)*L761)</f>
        <v>1.1705000000000001</v>
      </c>
      <c r="N761" s="7">
        <f>H761*J761*T761/M761</f>
        <v>-5670.9098675779451</v>
      </c>
      <c r="O761" s="8">
        <f>N761 / Y791</f>
        <v>-3.3706829031083839E-5</v>
      </c>
      <c r="P761" s="7">
        <f>G761*J761*T761/M761</f>
        <v>-329959.70952584367</v>
      </c>
      <c r="Q761" s="10">
        <f>P761 / Y791*100</f>
        <v>-0.19612188830086058</v>
      </c>
      <c r="R761" s="10">
        <f>IF(Q761&lt;0,Q761,0)</f>
        <v>-0.19612188830086058</v>
      </c>
      <c r="S761" s="150">
        <f>IF(Q761&gt;0,Q761,0)</f>
        <v>0</v>
      </c>
      <c r="T761" s="33">
        <f>IF(EXACT(D761,UPPER(D761)),1,0.01)/V761</f>
        <v>1</v>
      </c>
      <c r="U761" s="43">
        <v>0</v>
      </c>
      <c r="V761" s="43">
        <v>1</v>
      </c>
      <c r="W761" s="142">
        <f>IF(AND(Q761&lt;0,O761&gt;0),O761,0)</f>
        <v>0</v>
      </c>
      <c r="X761" s="43">
        <f>IF(AND(Q761&gt;0,O761&gt;0),O761,0)</f>
        <v>0</v>
      </c>
      <c r="Y761" s="3"/>
      <c r="Z761" s="2">
        <f>_xll.BDH(C761,$Z$7,$D$1,$D$1)</f>
        <v>74.760000000000005</v>
      </c>
      <c r="AA761" s="19">
        <f>IF(OR(F761="#N/A N/A",Z761="#N/A N/A"),0,  F761 - Z761)</f>
        <v>-0.42000000000000171</v>
      </c>
      <c r="AB761" s="22">
        <f>IF(OR(Z761=0,Z761="#N/A N/A"),0,AA761 / Z761*100)</f>
        <v>-0.56179775280899102</v>
      </c>
      <c r="AC761" s="146">
        <v>-5106</v>
      </c>
      <c r="AD761" s="21">
        <f>IF(D761 = C791,1,_xll.BDP(K761,$AD$7)*L761)</f>
        <v>1.16984</v>
      </c>
      <c r="AE761" s="158">
        <f>AA761*AC761*T761/AD761 / AF791</f>
        <v>1.0773988802208873E-5</v>
      </c>
      <c r="AF761" s="195"/>
      <c r="AG761" s="188"/>
      <c r="AH761" s="170"/>
    </row>
    <row r="762" spans="2:34" s="43" customFormat="1" x14ac:dyDescent="0.2">
      <c r="B762" s="48">
        <v>25283</v>
      </c>
      <c r="C762" s="140" t="s">
        <v>49</v>
      </c>
      <c r="D762" s="43" t="str">
        <f>_xll.BDP(C762,$D$7)</f>
        <v>USD</v>
      </c>
      <c r="E762" s="43" t="s">
        <v>345</v>
      </c>
      <c r="F762" s="2">
        <f>_xll.BDP(C762,$F$7)</f>
        <v>32.700000000000003</v>
      </c>
      <c r="G762" s="2">
        <f>_xll.BDP(C762,$G$7)</f>
        <v>32.79</v>
      </c>
      <c r="H762" s="33">
        <f>IF(OR(G762="#N/A N/A",F762="#N/A N/A"),0,  G762 - F762)</f>
        <v>8.9999999999996305E-2</v>
      </c>
      <c r="I762" s="22">
        <f>IF(OR(F762=0,F762="#N/A N/A"),0,H762 / F762*100)</f>
        <v>0.27522935779815383</v>
      </c>
      <c r="J762" s="25">
        <v>-9811</v>
      </c>
      <c r="K762" s="48" t="str">
        <f>CONCATENATE(C791,D762, " Curncy")</f>
        <v>EURUSD Curncy</v>
      </c>
      <c r="L762" s="43">
        <f>IF(D762 = C791,1,_xll.BDP(K762,$L$7))</f>
        <v>1</v>
      </c>
      <c r="M762" s="4">
        <f>IF(D762 = C791,1,_xll.BDP(K762,$M$7)*L762)</f>
        <v>1.2309000000000001</v>
      </c>
      <c r="N762" s="7">
        <f>H762*J762*T762/M762</f>
        <v>-717.3531562271213</v>
      </c>
      <c r="O762" s="8">
        <f>N762 / Y791</f>
        <v>-4.2638131722208347E-6</v>
      </c>
      <c r="P762" s="7">
        <f>G762*J762*T762/M762</f>
        <v>-261355.66658542526</v>
      </c>
      <c r="Q762" s="10">
        <f>P762 / Y791*100</f>
        <v>-0.15534492657458546</v>
      </c>
      <c r="R762" s="10">
        <f>IF(Q762&lt;0,Q762,0)</f>
        <v>-0.15534492657458546</v>
      </c>
      <c r="S762" s="150">
        <f>IF(Q762&gt;0,Q762,0)</f>
        <v>0</v>
      </c>
      <c r="T762" s="33">
        <f>IF(EXACT(D762,UPPER(D762)),1,0.01)/V762</f>
        <v>1</v>
      </c>
      <c r="U762" s="43">
        <v>0</v>
      </c>
      <c r="V762" s="43">
        <v>1</v>
      </c>
      <c r="W762" s="142">
        <f>IF(AND(Q762&lt;0,O762&gt;0),O762,0)</f>
        <v>0</v>
      </c>
      <c r="X762" s="43">
        <f>IF(AND(Q762&gt;0,O762&gt;0),O762,0)</f>
        <v>0</v>
      </c>
      <c r="Y762" s="3"/>
      <c r="Z762" s="2">
        <f>_xll.BDH(C762,$Z$7,$D$1,$D$1)</f>
        <v>33.28</v>
      </c>
      <c r="AA762" s="19">
        <f>IF(OR(F762="#N/A N/A",Z762="#N/A N/A"),0,  F762 - Z762)</f>
        <v>-0.57999999999999829</v>
      </c>
      <c r="AB762" s="22">
        <f>IF(OR(Z762=0,Z762="#N/A N/A"),0,AA762 / Z762*100)</f>
        <v>-1.7427884615384563</v>
      </c>
      <c r="AC762" s="146">
        <v>-9811</v>
      </c>
      <c r="AD762" s="21">
        <f>IF(D762 = C791,1,_xll.BDP(K762,$AD$7)*L762)</f>
        <v>1.2319</v>
      </c>
      <c r="AE762" s="158">
        <f>AA762*AC762*T762/AD762 / AF791</f>
        <v>2.7148053727095623E-5</v>
      </c>
      <c r="AF762" s="195"/>
      <c r="AG762" s="188"/>
      <c r="AH762" s="170"/>
    </row>
    <row r="763" spans="2:34" s="43" customFormat="1" x14ac:dyDescent="0.2">
      <c r="B763" s="48">
        <v>26989</v>
      </c>
      <c r="C763" s="140" t="s">
        <v>155</v>
      </c>
      <c r="D763" s="43" t="str">
        <f>_xll.BDP(C763,$D$7)</f>
        <v>NOK</v>
      </c>
      <c r="E763" s="43" t="s">
        <v>344</v>
      </c>
      <c r="F763" s="2">
        <f>_xll.BDP(C763,$F$7)</f>
        <v>60.2</v>
      </c>
      <c r="G763" s="2">
        <f>_xll.BDP(C763,$G$7)</f>
        <v>60</v>
      </c>
      <c r="H763" s="33">
        <f>IF(OR(G763="#N/A N/A",F763="#N/A N/A"),0,  G763 - F763)</f>
        <v>-0.20000000000000284</v>
      </c>
      <c r="I763" s="22">
        <f>IF(OR(F763=0,F763="#N/A N/A"),0,H763 / F763*100)</f>
        <v>-0.33222591362126713</v>
      </c>
      <c r="J763" s="25">
        <v>25400</v>
      </c>
      <c r="K763" s="48" t="str">
        <f>CONCATENATE(C791,D763, " Curncy")</f>
        <v>EURNOK Curncy</v>
      </c>
      <c r="L763" s="43">
        <f>IF(D763 = C791,1,_xll.BDP(K763,$L$7))</f>
        <v>1</v>
      </c>
      <c r="M763" s="4">
        <f>IF(D763 = C791,1,_xll.BDP(K763,$M$7)*L763)</f>
        <v>9.5917999999999992</v>
      </c>
      <c r="N763" s="7">
        <f>H763*J763*T763/M763</f>
        <v>-529.61904960487834</v>
      </c>
      <c r="O763" s="8">
        <f>N763 / Y791</f>
        <v>-3.1479567077410221E-6</v>
      </c>
      <c r="P763" s="7">
        <f>G763*J763*T763/M763</f>
        <v>158885.71488146126</v>
      </c>
      <c r="Q763" s="10">
        <f>P763 / Y791*100</f>
        <v>9.4438701232229333E-2</v>
      </c>
      <c r="R763" s="10">
        <f>IF(Q763&lt;0,Q763,0)</f>
        <v>0</v>
      </c>
      <c r="S763" s="150">
        <f>IF(Q763&gt;0,Q763,0)</f>
        <v>9.4438701232229333E-2</v>
      </c>
      <c r="T763" s="33">
        <f>IF(EXACT(D763,UPPER(D763)),1,0.01)/V763</f>
        <v>1</v>
      </c>
      <c r="U763" s="43">
        <v>0</v>
      </c>
      <c r="V763" s="43">
        <v>1</v>
      </c>
      <c r="W763" s="142">
        <f>IF(AND(Q763&lt;0,O763&gt;0),O763,0)</f>
        <v>0</v>
      </c>
      <c r="X763" s="43">
        <f>IF(AND(Q763&gt;0,O763&gt;0),O763,0)</f>
        <v>0</v>
      </c>
      <c r="Y763" s="3"/>
      <c r="Z763" s="2">
        <f>_xll.BDH(C763,$Z$7,$D$1,$D$1)</f>
        <v>60</v>
      </c>
      <c r="AA763" s="19">
        <f>IF(OR(F763="#N/A N/A",Z763="#N/A N/A"),0,  F763 - Z763)</f>
        <v>0.20000000000000284</v>
      </c>
      <c r="AB763" s="22">
        <f>IF(OR(Z763=0,Z763="#N/A N/A"),0,AA763 / Z763*100)</f>
        <v>0.33333333333333809</v>
      </c>
      <c r="AC763" s="146">
        <v>25400</v>
      </c>
      <c r="AD763" s="21">
        <f>IF(D763 = C791,1,_xll.BDP(K763,$AD$7)*L763)</f>
        <v>9.6487999999999996</v>
      </c>
      <c r="AE763" s="158">
        <f>AA763*AC763*T763/AD763 / AF791</f>
        <v>3.0943062446798625E-6</v>
      </c>
      <c r="AF763" s="195"/>
      <c r="AG763" s="188"/>
      <c r="AH763" s="170"/>
    </row>
    <row r="764" spans="2:34" s="43" customFormat="1" x14ac:dyDescent="0.2">
      <c r="B764" s="48">
        <v>18458</v>
      </c>
      <c r="C764" s="140" t="s">
        <v>23</v>
      </c>
      <c r="D764" s="43" t="str">
        <f>_xll.BDP(C764,$D$7)</f>
        <v>JPY</v>
      </c>
      <c r="E764" s="43" t="s">
        <v>343</v>
      </c>
      <c r="F764" s="2">
        <f>_xll.BDP(C764,$F$7)</f>
        <v>1843</v>
      </c>
      <c r="G764" s="2">
        <f>_xll.BDP(C764,$G$7)</f>
        <v>1819.5</v>
      </c>
      <c r="H764" s="33">
        <f>IF(OR(G764="#N/A N/A",F764="#N/A N/A"),0,  G764 - F764)</f>
        <v>-23.5</v>
      </c>
      <c r="I764" s="22">
        <f>IF(OR(F764=0,F764="#N/A N/A"),0,H764 / F764*100)</f>
        <v>-1.2750949538795442</v>
      </c>
      <c r="J764" s="25">
        <v>18400</v>
      </c>
      <c r="K764" s="48" t="str">
        <f>CONCATENATE(C791,D764, " Curncy")</f>
        <v>EURJPY Curncy</v>
      </c>
      <c r="L764" s="43">
        <f>IF(D764 = C791,1,_xll.BDP(K764,$L$7))</f>
        <v>1</v>
      </c>
      <c r="M764" s="4">
        <f>IF(D764 = C791,1,_xll.BDP(K764,$M$7)*L764)</f>
        <v>131.35</v>
      </c>
      <c r="N764" s="7">
        <f>H764*J764*T764/M764</f>
        <v>-3291.9680243623907</v>
      </c>
      <c r="O764" s="8">
        <f>N764 / Y791</f>
        <v>-1.956684305765027E-5</v>
      </c>
      <c r="P764" s="7">
        <f>G764*J764*T764/M764</f>
        <v>254882.37533307957</v>
      </c>
      <c r="Q764" s="10">
        <f>P764 / Y791*100</f>
        <v>0.15149732316338155</v>
      </c>
      <c r="R764" s="10">
        <f>IF(Q764&lt;0,Q764,0)</f>
        <v>0</v>
      </c>
      <c r="S764" s="150">
        <f>IF(Q764&gt;0,Q764,0)</f>
        <v>0.15149732316338155</v>
      </c>
      <c r="T764" s="33">
        <f>IF(EXACT(D764,UPPER(D764)),1,0.01)/V764</f>
        <v>1</v>
      </c>
      <c r="U764" s="43">
        <v>0</v>
      </c>
      <c r="V764" s="43">
        <v>1</v>
      </c>
      <c r="W764" s="142">
        <f>IF(AND(Q764&lt;0,O764&gt;0),O764,0)</f>
        <v>0</v>
      </c>
      <c r="X764" s="43">
        <f>IF(AND(Q764&gt;0,O764&gt;0),O764,0)</f>
        <v>0</v>
      </c>
      <c r="Y764" s="3"/>
      <c r="Z764" s="2">
        <f>_xll.BDH(C764,$Z$7,$D$1,$D$1)</f>
        <v>1846</v>
      </c>
      <c r="AA764" s="19">
        <f>IF(OR(F764="#N/A N/A",Z764="#N/A N/A"),0,  F764 - Z764)</f>
        <v>-3</v>
      </c>
      <c r="AB764" s="22">
        <f>IF(OR(Z764=0,Z764="#N/A N/A"),0,AA764 / Z764*100)</f>
        <v>-0.16251354279523295</v>
      </c>
      <c r="AC764" s="146">
        <v>18400</v>
      </c>
      <c r="AD764" s="21">
        <f>IF(D764 = C791,1,_xll.BDP(K764,$AD$7)*L764)</f>
        <v>130.74</v>
      </c>
      <c r="AE764" s="158">
        <f>AA764*AC764*T764/AD764 / AF791</f>
        <v>-2.4814383111314246E-6</v>
      </c>
      <c r="AF764" s="195"/>
      <c r="AG764" s="188"/>
      <c r="AH764" s="170"/>
    </row>
    <row r="765" spans="2:34" s="43" customFormat="1" x14ac:dyDescent="0.2">
      <c r="B765" s="48">
        <v>26363</v>
      </c>
      <c r="C765" s="140" t="s">
        <v>45</v>
      </c>
      <c r="D765" s="43" t="str">
        <f>_xll.BDP(C765,$D$7)</f>
        <v>USD</v>
      </c>
      <c r="E765" s="43" t="s">
        <v>342</v>
      </c>
      <c r="F765" s="2">
        <f>_xll.BDP(C765,$F$7)</f>
        <v>11.42</v>
      </c>
      <c r="G765" s="2">
        <f>_xll.BDP(C765,$G$7)</f>
        <v>11.56</v>
      </c>
      <c r="H765" s="33">
        <f>IF(OR(G765="#N/A N/A",F765="#N/A N/A"),0,  G765 - F765)</f>
        <v>0.14000000000000057</v>
      </c>
      <c r="I765" s="22">
        <f>IF(OR(F765=0,F765="#N/A N/A"),0,H765 / F765*100)</f>
        <v>1.2259194395796897</v>
      </c>
      <c r="J765" s="25">
        <v>185050</v>
      </c>
      <c r="K765" s="48" t="str">
        <f>CONCATENATE(C791,D765, " Curncy")</f>
        <v>EURUSD Curncy</v>
      </c>
      <c r="L765" s="43">
        <f>IF(D765 = C791,1,_xll.BDP(K765,$L$7))</f>
        <v>1</v>
      </c>
      <c r="M765" s="4">
        <f>IF(D765 = C791,1,_xll.BDP(K765,$M$7)*L765)</f>
        <v>1.2309000000000001</v>
      </c>
      <c r="N765" s="7">
        <f>H765*J765*T765/M765</f>
        <v>21047.20123486888</v>
      </c>
      <c r="O765" s="8">
        <f>N765 / Y791</f>
        <v>1.2510063290946689E-4</v>
      </c>
      <c r="P765" s="7">
        <f>G765*J765*T765/M765</f>
        <v>1737897.4733934519</v>
      </c>
      <c r="Q765" s="10">
        <f>P765 / Y791*100</f>
        <v>1.0329737974524509</v>
      </c>
      <c r="R765" s="10">
        <f>IF(Q765&lt;0,Q765,0)</f>
        <v>0</v>
      </c>
      <c r="S765" s="150">
        <f>IF(Q765&gt;0,Q765,0)</f>
        <v>1.0329737974524509</v>
      </c>
      <c r="T765" s="33">
        <f>IF(EXACT(D765,UPPER(D765)),1,0.01)/V765</f>
        <v>1</v>
      </c>
      <c r="U765" s="43">
        <v>0</v>
      </c>
      <c r="V765" s="43">
        <v>1</v>
      </c>
      <c r="W765" s="142">
        <f>IF(AND(Q765&lt;0,O765&gt;0),O765,0)</f>
        <v>0</v>
      </c>
      <c r="X765" s="43">
        <f>IF(AND(Q765&gt;0,O765&gt;0),O765,0)</f>
        <v>1.2510063290946689E-4</v>
      </c>
      <c r="Y765" s="3"/>
      <c r="Z765" s="2">
        <f>_xll.BDH(C765,$Z$7,$D$1,$D$1)</f>
        <v>11.79</v>
      </c>
      <c r="AA765" s="19">
        <f>IF(OR(F765="#N/A N/A",Z765="#N/A N/A"),0,  F765 - Z765)</f>
        <v>-0.36999999999999922</v>
      </c>
      <c r="AB765" s="22">
        <f>IF(OR(Z765=0,Z765="#N/A N/A"),0,AA765 / Z765*100)</f>
        <v>-3.1382527565733604</v>
      </c>
      <c r="AC765" s="146">
        <v>185050</v>
      </c>
      <c r="AD765" s="21">
        <f>IF(D765 = C791,1,_xll.BDP(K765,$AD$7)*L765)</f>
        <v>1.2319</v>
      </c>
      <c r="AE765" s="158">
        <f>AA765*AC765*T765/AD765 / AF791</f>
        <v>-3.2665419824574952E-4</v>
      </c>
      <c r="AF765" s="195"/>
      <c r="AG765" s="188"/>
      <c r="AH765" s="170"/>
    </row>
    <row r="766" spans="2:34" s="43" customFormat="1" x14ac:dyDescent="0.2">
      <c r="B766" s="48">
        <v>27222</v>
      </c>
      <c r="C766" s="140" t="s">
        <v>44</v>
      </c>
      <c r="D766" s="43" t="str">
        <f>_xll.BDP(C766,$D$7)</f>
        <v>USD</v>
      </c>
      <c r="E766" s="43" t="s">
        <v>341</v>
      </c>
      <c r="F766" s="2">
        <f>_xll.BDP(C766,$F$7)</f>
        <v>121.1</v>
      </c>
      <c r="G766" s="2">
        <f>_xll.BDP(C766,$G$7)</f>
        <v>121.83</v>
      </c>
      <c r="H766" s="33">
        <f>IF(OR(G766="#N/A N/A",F766="#N/A N/A"),0,  G766 - F766)</f>
        <v>0.73000000000000398</v>
      </c>
      <c r="I766" s="22">
        <f>IF(OR(F766=0,F766="#N/A N/A"),0,H766 / F766*100)</f>
        <v>0.60280759702725351</v>
      </c>
      <c r="J766" s="25">
        <v>-2658</v>
      </c>
      <c r="K766" s="48" t="str">
        <f>CONCATENATE(C791,D766, " Curncy")</f>
        <v>EURUSD Curncy</v>
      </c>
      <c r="L766" s="43">
        <f>IF(D766 = C791,1,_xll.BDP(K766,$L$7))</f>
        <v>1</v>
      </c>
      <c r="M766" s="4">
        <f>IF(D766 = C791,1,_xll.BDP(K766,$M$7)*L766)</f>
        <v>1.2309000000000001</v>
      </c>
      <c r="N766" s="7">
        <f>H766*J766*T766/M766</f>
        <v>-1576.3587618815586</v>
      </c>
      <c r="O766" s="8">
        <f>N766 / Y791</f>
        <v>-9.369582045761968E-6</v>
      </c>
      <c r="P766" s="7">
        <f>G766*J766*T766/M766</f>
        <v>-263079.16158908117</v>
      </c>
      <c r="Q766" s="10">
        <f>P766 / Y791*100</f>
        <v>-0.15636933981303758</v>
      </c>
      <c r="R766" s="10">
        <f>IF(Q766&lt;0,Q766,0)</f>
        <v>-0.15636933981303758</v>
      </c>
      <c r="S766" s="150">
        <f>IF(Q766&gt;0,Q766,0)</f>
        <v>0</v>
      </c>
      <c r="T766" s="33">
        <f>IF(EXACT(D766,UPPER(D766)),1,0.01)/V766</f>
        <v>1</v>
      </c>
      <c r="U766" s="43">
        <v>0</v>
      </c>
      <c r="V766" s="43">
        <v>1</v>
      </c>
      <c r="W766" s="142">
        <f>IF(AND(Q766&lt;0,O766&gt;0),O766,0)</f>
        <v>0</v>
      </c>
      <c r="X766" s="43">
        <f>IF(AND(Q766&gt;0,O766&gt;0),O766,0)</f>
        <v>0</v>
      </c>
      <c r="Y766" s="3"/>
      <c r="Z766" s="2">
        <f>_xll.BDH(C766,$Z$7,$D$1,$D$1)</f>
        <v>119.91</v>
      </c>
      <c r="AA766" s="19">
        <f>IF(OR(F766="#N/A N/A",Z766="#N/A N/A"),0,  F766 - Z766)</f>
        <v>1.1899999999999977</v>
      </c>
      <c r="AB766" s="22">
        <f>IF(OR(Z766=0,Z766="#N/A N/A"),0,AA766 / Z766*100)</f>
        <v>0.99241097489783814</v>
      </c>
      <c r="AC766" s="146">
        <v>-2658</v>
      </c>
      <c r="AD766" s="21">
        <f>IF(D766 = C791,1,_xll.BDP(K766,$AD$7)*L766)</f>
        <v>1.2319</v>
      </c>
      <c r="AE766" s="158">
        <f>AA766*AC766*T766/AD766 / AF791</f>
        <v>-1.5090351944839902E-5</v>
      </c>
      <c r="AF766" s="195"/>
      <c r="AG766" s="188"/>
      <c r="AH766" s="170"/>
    </row>
    <row r="767" spans="2:34" s="43" customFormat="1" x14ac:dyDescent="0.2">
      <c r="B767" s="48">
        <v>7003</v>
      </c>
      <c r="C767" s="140" t="s">
        <v>208</v>
      </c>
      <c r="D767" s="43" t="str">
        <f>_xll.BDP(C767,$D$7)</f>
        <v>EUR</v>
      </c>
      <c r="E767" s="43" t="s">
        <v>340</v>
      </c>
      <c r="F767" s="2">
        <f>_xll.BDP(C767,$F$7)</f>
        <v>12.475</v>
      </c>
      <c r="G767" s="2">
        <f>_xll.BDP(C767,$G$7)</f>
        <v>12.57</v>
      </c>
      <c r="H767" s="33">
        <f>IF(OR(G767="#N/A N/A",F767="#N/A N/A"),0,  G767 - F767)</f>
        <v>9.5000000000000639E-2</v>
      </c>
      <c r="I767" s="22">
        <f>IF(OR(F767=0,F767="#N/A N/A"),0,H767 / F767*100)</f>
        <v>0.76152304609218946</v>
      </c>
      <c r="J767" s="25">
        <v>-16550</v>
      </c>
      <c r="K767" s="48" t="str">
        <f>CONCATENATE(C791,D767, " Curncy")</f>
        <v>EUREUR Curncy</v>
      </c>
      <c r="L767" s="43">
        <f>IF(D767 = C791,1,_xll.BDP(K767,$L$7))</f>
        <v>1</v>
      </c>
      <c r="M767" s="4">
        <f>IF(D767 = C791,1,_xll.BDP(K767,$M$7)*L767)</f>
        <v>1</v>
      </c>
      <c r="N767" s="7">
        <f>H767*J767*T767/M767</f>
        <v>-1572.2500000000107</v>
      </c>
      <c r="O767" s="8">
        <f>N767 / Y791</f>
        <v>-9.3451603325792964E-6</v>
      </c>
      <c r="P767" s="7">
        <f>G767*J767*T767/M767</f>
        <v>-208033.5</v>
      </c>
      <c r="Q767" s="10">
        <f>P767 / Y791*100</f>
        <v>-0.12365122671633784</v>
      </c>
      <c r="R767" s="10">
        <f>IF(Q767&lt;0,Q767,0)</f>
        <v>-0.12365122671633784</v>
      </c>
      <c r="S767" s="150">
        <f>IF(Q767&gt;0,Q767,0)</f>
        <v>0</v>
      </c>
      <c r="T767" s="33">
        <f>IF(EXACT(D767,UPPER(D767)),1,0.01)/V767</f>
        <v>1</v>
      </c>
      <c r="U767" s="43">
        <v>0</v>
      </c>
      <c r="V767" s="43">
        <v>1</v>
      </c>
      <c r="W767" s="142">
        <f>IF(AND(Q767&lt;0,O767&gt;0),O767,0)</f>
        <v>0</v>
      </c>
      <c r="X767" s="43">
        <f>IF(AND(Q767&gt;0,O767&gt;0),O767,0)</f>
        <v>0</v>
      </c>
      <c r="Y767" s="3"/>
      <c r="Z767" s="2">
        <f>_xll.BDH(C767,$Z$7,$D$1,$D$1)</f>
        <v>12.86</v>
      </c>
      <c r="AA767" s="19">
        <f>IF(OR(F767="#N/A N/A",Z767="#N/A N/A"),0,  F767 - Z767)</f>
        <v>-0.38499999999999979</v>
      </c>
      <c r="AB767" s="22">
        <f>IF(OR(Z767=0,Z767="#N/A N/A"),0,AA767 / Z767*100)</f>
        <v>-2.9937791601866235</v>
      </c>
      <c r="AC767" s="146">
        <v>-16550</v>
      </c>
      <c r="AD767" s="21">
        <f>IF(D767 = C791,1,_xll.BDP(K767,$AD$7)*L767)</f>
        <v>1</v>
      </c>
      <c r="AE767" s="158">
        <f>AA767*AC767*T767/AD767 / AF791</f>
        <v>3.7448257428212649E-5</v>
      </c>
      <c r="AF767" s="195"/>
      <c r="AG767" s="188"/>
      <c r="AH767" s="170"/>
    </row>
    <row r="768" spans="2:34" s="43" customFormat="1" x14ac:dyDescent="0.2">
      <c r="B768" s="48">
        <v>6273</v>
      </c>
      <c r="C768" s="140" t="s">
        <v>536</v>
      </c>
      <c r="D768" s="43" t="str">
        <f>_xll.BDP(C768,$D$7)</f>
        <v>SEK</v>
      </c>
      <c r="E768" s="43" t="s">
        <v>537</v>
      </c>
      <c r="F768" s="2">
        <f>_xll.BDP(C768,$F$7)</f>
        <v>162.85</v>
      </c>
      <c r="G768" s="2">
        <f>_xll.BDP(C768,$G$7)</f>
        <v>167.85</v>
      </c>
      <c r="H768" s="33">
        <f>IF(OR(G768="#N/A N/A",F768="#N/A N/A"),0,  G768 - F768)</f>
        <v>5</v>
      </c>
      <c r="I768" s="22">
        <f>IF(OR(F768=0,F768="#N/A N/A"),0,H768 / F768*100)</f>
        <v>3.0703101013202336</v>
      </c>
      <c r="J768" s="25">
        <v>-12400</v>
      </c>
      <c r="K768" s="48" t="str">
        <f>CONCATENATE(C791,D768, " Curncy")</f>
        <v>EURSEK Curncy</v>
      </c>
      <c r="L768" s="43">
        <f>IF(D768 = C791,1,_xll.BDP(K768,$L$7))</f>
        <v>1</v>
      </c>
      <c r="M768" s="4">
        <f>IF(D768 = C791,1,_xll.BDP(K768,$M$7)*L768)</f>
        <v>10.1592</v>
      </c>
      <c r="N768" s="7">
        <f>H768*J768*T768/M768</f>
        <v>-6102.8427435231115</v>
      </c>
      <c r="O768" s="8">
        <f>N768 / Y791</f>
        <v>-3.6274157368574462E-5</v>
      </c>
      <c r="P768" s="7">
        <f>G768*J768*T768/M768</f>
        <v>-204872.43090007087</v>
      </c>
      <c r="Q768" s="10">
        <f>P768 / Y791*100</f>
        <v>-0.12177234628630447</v>
      </c>
      <c r="R768" s="10">
        <f>IF(Q768&lt;0,Q768,0)</f>
        <v>-0.12177234628630447</v>
      </c>
      <c r="S768" s="150">
        <f>IF(Q768&gt;0,Q768,0)</f>
        <v>0</v>
      </c>
      <c r="T768" s="33">
        <f>IF(EXACT(D768,UPPER(D768)),1,0.01)/V768</f>
        <v>1</v>
      </c>
      <c r="U768" s="43">
        <v>0</v>
      </c>
      <c r="V768" s="43">
        <v>1</v>
      </c>
      <c r="W768" s="142">
        <f>IF(AND(Q768&lt;0,O768&gt;0),O768,0)</f>
        <v>0</v>
      </c>
      <c r="X768" s="43">
        <f>IF(AND(Q768&gt;0,O768&gt;0),O768,0)</f>
        <v>0</v>
      </c>
      <c r="Y768" s="3"/>
      <c r="Z768" s="2">
        <f>_xll.BDH(C768,$Z$7,$D$1,$D$1)</f>
        <v>164.4</v>
      </c>
      <c r="AA768" s="19">
        <f>IF(OR(F768="#N/A N/A",Z768="#N/A N/A"),0,  F768 - Z768)</f>
        <v>-1.5500000000000114</v>
      </c>
      <c r="AB768" s="22">
        <f>IF(OR(Z768=0,Z768="#N/A N/A"),0,AA768 / Z768*100)</f>
        <v>-0.94282238442823063</v>
      </c>
      <c r="AC768" s="146">
        <v>-12400</v>
      </c>
      <c r="AD768" s="21">
        <f>IF(D768 = C791,1,_xll.BDP(K768,$AD$7)*L768)</f>
        <v>10.1783</v>
      </c>
      <c r="AE768" s="158">
        <f>AA768*AC768*T768/AD768 / AF791</f>
        <v>1.1098161029789191E-5</v>
      </c>
      <c r="AF768" s="195"/>
      <c r="AG768" s="188"/>
      <c r="AH768" s="170"/>
    </row>
    <row r="769" spans="2:34" s="43" customFormat="1" x14ac:dyDescent="0.2">
      <c r="B769" s="48">
        <v>1895</v>
      </c>
      <c r="C769" s="140" t="s">
        <v>231</v>
      </c>
      <c r="D769" s="43" t="str">
        <f>_xll.BDP(C769,$D$7)</f>
        <v>BRL</v>
      </c>
      <c r="E769" s="43" t="s">
        <v>480</v>
      </c>
      <c r="F769" s="2">
        <f>_xll.BDP(C769,$F$7)</f>
        <v>35</v>
      </c>
      <c r="G769" s="2">
        <f>_xll.BDP(C769,$G$7)</f>
        <v>35</v>
      </c>
      <c r="H769" s="33">
        <f>IF(OR(G769="#N/A N/A",F769="#N/A N/A"),0,  G769 - F769)</f>
        <v>0</v>
      </c>
      <c r="I769" s="22">
        <f>IF(OR(F769=0,F769="#N/A N/A"),0,H769 / F769*100)</f>
        <v>0</v>
      </c>
      <c r="J769" s="25">
        <v>77000</v>
      </c>
      <c r="K769" s="48" t="str">
        <f>CONCATENATE(C791,D769, " Curncy")</f>
        <v>EURBRL Curncy</v>
      </c>
      <c r="L769" s="43">
        <f>IF(D769 = C791,1,_xll.BDP(K769,$L$7))</f>
        <v>1</v>
      </c>
      <c r="M769" s="4">
        <f>IF(D769 = C791,1,_xll.BDP(K769,$M$7)*L769)</f>
        <v>4.0202</v>
      </c>
      <c r="N769" s="7">
        <f>H769*J769*T769/M769</f>
        <v>0</v>
      </c>
      <c r="O769" s="8">
        <f>N769 / Y791</f>
        <v>0</v>
      </c>
      <c r="P769" s="7">
        <f>G769*J769*T769/M769</f>
        <v>670364.65847470274</v>
      </c>
      <c r="Q769" s="10">
        <f>P769 / Y791*100</f>
        <v>0.398452231816875</v>
      </c>
      <c r="R769" s="10">
        <f>IF(Q769&lt;0,Q769,0)</f>
        <v>0</v>
      </c>
      <c r="S769" s="150">
        <f>IF(Q769&gt;0,Q769,0)</f>
        <v>0.398452231816875</v>
      </c>
      <c r="T769" s="33">
        <f>IF(EXACT(D769,UPPER(D769)),1,0.01)/V769</f>
        <v>1</v>
      </c>
      <c r="U769" s="43">
        <v>0</v>
      </c>
      <c r="V769" s="43">
        <v>1</v>
      </c>
      <c r="W769" s="142">
        <f>IF(AND(Q769&lt;0,O769&gt;0),O769,0)</f>
        <v>0</v>
      </c>
      <c r="X769" s="43">
        <f>IF(AND(Q769&gt;0,O769&gt;0),O769,0)</f>
        <v>0</v>
      </c>
      <c r="Y769" s="3"/>
      <c r="Z769" s="2">
        <f>_xll.BDH(C769,$Z$7,$D$1,$D$1)</f>
        <v>35.479999999999997</v>
      </c>
      <c r="AA769" s="19">
        <f>IF(OR(F769="#N/A N/A",Z769="#N/A N/A"),0,  F769 - Z769)</f>
        <v>-0.47999999999999687</v>
      </c>
      <c r="AB769" s="22">
        <f>IF(OR(Z769=0,Z769="#N/A N/A"),0,AA769 / Z769*100)</f>
        <v>-1.3528748590755268</v>
      </c>
      <c r="AC769" s="146">
        <v>77000</v>
      </c>
      <c r="AD769" s="21">
        <f>IF(D769 = C791,1,_xll.BDP(K769,$AD$7)*L769)</f>
        <v>4.0262000000000002</v>
      </c>
      <c r="AE769" s="158">
        <f>AA769*AC769*T769/AD769 / AF791</f>
        <v>-5.3952242916275929E-5</v>
      </c>
      <c r="AF769" s="195"/>
      <c r="AG769" s="188"/>
      <c r="AH769" s="170"/>
    </row>
    <row r="770" spans="2:34" s="43" customFormat="1" x14ac:dyDescent="0.2">
      <c r="B770" s="48">
        <v>18799</v>
      </c>
      <c r="C770" s="140" t="s">
        <v>167</v>
      </c>
      <c r="D770" s="43" t="str">
        <f>_xll.BDP(C770,$D$7)</f>
        <v>JPY</v>
      </c>
      <c r="E770" s="43" t="s">
        <v>339</v>
      </c>
      <c r="F770" s="2">
        <f>_xll.BDP(C770,$F$7)</f>
        <v>8384</v>
      </c>
      <c r="G770" s="2">
        <f>_xll.BDP(C770,$G$7)</f>
        <v>8598</v>
      </c>
      <c r="H770" s="33">
        <f>IF(OR(G770="#N/A N/A",F770="#N/A N/A"),0,  G770 - F770)</f>
        <v>214</v>
      </c>
      <c r="I770" s="22">
        <f>IF(OR(F770=0,F770="#N/A N/A"),0,H770 / F770*100)</f>
        <v>2.5524809160305346</v>
      </c>
      <c r="J770" s="25">
        <v>4000</v>
      </c>
      <c r="K770" s="48" t="str">
        <f>CONCATENATE(C791,D770, " Curncy")</f>
        <v>EURJPY Curncy</v>
      </c>
      <c r="L770" s="43">
        <f>IF(D770 = C791,1,_xll.BDP(K770,$L$7))</f>
        <v>1</v>
      </c>
      <c r="M770" s="4">
        <f>IF(D770 = C791,1,_xll.BDP(K770,$M$7)*L770)</f>
        <v>131.35</v>
      </c>
      <c r="N770" s="7">
        <f>H770*J770*T770/M770</f>
        <v>6516.9394746859534</v>
      </c>
      <c r="O770" s="8">
        <f>N770 / Y791</f>
        <v>3.8735470992943182E-5</v>
      </c>
      <c r="P770" s="7">
        <f>G770*J770*T770/M770</f>
        <v>261834.79253901792</v>
      </c>
      <c r="Q770" s="10">
        <f>P770 / Y791*100</f>
        <v>0.15562971009220819</v>
      </c>
      <c r="R770" s="10">
        <f>IF(Q770&lt;0,Q770,0)</f>
        <v>0</v>
      </c>
      <c r="S770" s="150">
        <f>IF(Q770&gt;0,Q770,0)</f>
        <v>0.15562971009220819</v>
      </c>
      <c r="T770" s="33">
        <f>IF(EXACT(D770,UPPER(D770)),1,0.01)/V770</f>
        <v>1</v>
      </c>
      <c r="U770" s="43">
        <v>0</v>
      </c>
      <c r="V770" s="43">
        <v>1</v>
      </c>
      <c r="W770" s="142">
        <f>IF(AND(Q770&lt;0,O770&gt;0),O770,0)</f>
        <v>0</v>
      </c>
      <c r="X770" s="43">
        <f>IF(AND(Q770&gt;0,O770&gt;0),O770,0)</f>
        <v>3.8735470992943182E-5</v>
      </c>
      <c r="Y770" s="3"/>
      <c r="Z770" s="2">
        <f>_xll.BDH(C770,$Z$7,$D$1,$D$1)</f>
        <v>8464</v>
      </c>
      <c r="AA770" s="19">
        <f>IF(OR(F770="#N/A N/A",Z770="#N/A N/A"),0,  F770 - Z770)</f>
        <v>-80</v>
      </c>
      <c r="AB770" s="22">
        <f>IF(OR(Z770=0,Z770="#N/A N/A"),0,AA770 / Z770*100)</f>
        <v>-0.94517958412098302</v>
      </c>
      <c r="AC770" s="146">
        <v>4000</v>
      </c>
      <c r="AD770" s="21">
        <f>IF(D770 = C791,1,_xll.BDP(K770,$AD$7)*L770)</f>
        <v>130.74</v>
      </c>
      <c r="AE770" s="158">
        <f>AA770*AC770*T770/AD770 / AF791</f>
        <v>-1.4385149629747388E-5</v>
      </c>
      <c r="AF770" s="195"/>
      <c r="AG770" s="188"/>
      <c r="AH770" s="170"/>
    </row>
    <row r="771" spans="2:34" s="43" customFormat="1" x14ac:dyDescent="0.2">
      <c r="B771" s="48">
        <v>24655</v>
      </c>
      <c r="C771" s="140" t="s">
        <v>41</v>
      </c>
      <c r="D771" s="43" t="str">
        <f>_xll.BDP(C771,$D$7)</f>
        <v>USD</v>
      </c>
      <c r="E771" s="43" t="s">
        <v>338</v>
      </c>
      <c r="F771" s="2">
        <f>_xll.BDP(C771,$F$7)</f>
        <v>105.65</v>
      </c>
      <c r="G771" s="2">
        <f>_xll.BDP(C771,$G$7)</f>
        <v>106.46</v>
      </c>
      <c r="H771" s="33">
        <f>IF(OR(G771="#N/A N/A",F771="#N/A N/A"),0,  G771 - F771)</f>
        <v>0.80999999999998806</v>
      </c>
      <c r="I771" s="22">
        <f>IF(OR(F771=0,F771="#N/A N/A"),0,H771 / F771*100)</f>
        <v>0.76668244202554481</v>
      </c>
      <c r="J771" s="25">
        <v>1776</v>
      </c>
      <c r="K771" s="48" t="str">
        <f>CONCATENATE(C791,D771, " Curncy")</f>
        <v>EURUSD Curncy</v>
      </c>
      <c r="L771" s="43">
        <f>IF(D771 = C791,1,_xll.BDP(K771,$L$7))</f>
        <v>1</v>
      </c>
      <c r="M771" s="4">
        <f>IF(D771 = C791,1,_xll.BDP(K771,$M$7)*L771)</f>
        <v>1.2309000000000001</v>
      </c>
      <c r="N771" s="7">
        <f>H771*J771*T771/M771</f>
        <v>1168.7058250060759</v>
      </c>
      <c r="O771" s="8">
        <f>N771 / Y791</f>
        <v>6.9465691310549001E-6</v>
      </c>
      <c r="P771" s="7">
        <f>G771*J771*T771/M771</f>
        <v>153605.45941993661</v>
      </c>
      <c r="Q771" s="10">
        <f>P771 / Y791*100</f>
        <v>9.1300216011372282E-2</v>
      </c>
      <c r="R771" s="10">
        <f>IF(Q771&lt;0,Q771,0)</f>
        <v>0</v>
      </c>
      <c r="S771" s="150">
        <f>IF(Q771&gt;0,Q771,0)</f>
        <v>9.1300216011372282E-2</v>
      </c>
      <c r="T771" s="33">
        <f>IF(EXACT(D771,UPPER(D771)),1,0.01)/V771</f>
        <v>1</v>
      </c>
      <c r="U771" s="43">
        <v>0</v>
      </c>
      <c r="V771" s="43">
        <v>1</v>
      </c>
      <c r="W771" s="142">
        <f>IF(AND(Q771&lt;0,O771&gt;0),O771,0)</f>
        <v>0</v>
      </c>
      <c r="X771" s="43">
        <f>IF(AND(Q771&gt;0,O771&gt;0),O771,0)</f>
        <v>6.9465691310549001E-6</v>
      </c>
      <c r="Y771" s="3"/>
      <c r="Z771" s="2">
        <f>_xll.BDH(C771,$Z$7,$D$1,$D$1)</f>
        <v>103.89</v>
      </c>
      <c r="AA771" s="19">
        <f>IF(OR(F771="#N/A N/A",Z771="#N/A N/A"),0,  F771 - Z771)</f>
        <v>1.7600000000000051</v>
      </c>
      <c r="AB771" s="22">
        <f>IF(OR(Z771=0,Z771="#N/A N/A"),0,AA771 / Z771*100)</f>
        <v>1.6940995283472953</v>
      </c>
      <c r="AC771" s="146">
        <v>1776</v>
      </c>
      <c r="AD771" s="21">
        <f>IF(D771 = C791,1,_xll.BDP(K771,$AD$7)*L771)</f>
        <v>1.2319</v>
      </c>
      <c r="AE771" s="158">
        <f>AA771*AC771*T771/AD771 / AF791</f>
        <v>1.4912589390867909E-5</v>
      </c>
      <c r="AF771" s="195"/>
      <c r="AG771" s="188"/>
      <c r="AH771" s="170"/>
    </row>
    <row r="772" spans="2:34" s="43" customFormat="1" x14ac:dyDescent="0.2">
      <c r="B772" s="48">
        <v>23220</v>
      </c>
      <c r="C772" s="140" t="s">
        <v>166</v>
      </c>
      <c r="D772" s="43" t="str">
        <f>_xll.BDP(C772,$D$7)</f>
        <v>JPY</v>
      </c>
      <c r="E772" s="43" t="s">
        <v>337</v>
      </c>
      <c r="F772" s="2">
        <f>_xll.BDP(C772,$F$7)</f>
        <v>4605</v>
      </c>
      <c r="G772" s="2">
        <f>_xll.BDP(C772,$G$7)</f>
        <v>4760</v>
      </c>
      <c r="H772" s="33">
        <f>IF(OR(G772="#N/A N/A",F772="#N/A N/A"),0,  G772 - F772)</f>
        <v>155</v>
      </c>
      <c r="I772" s="22">
        <f>IF(OR(F772=0,F772="#N/A N/A"),0,H772 / F772*100)</f>
        <v>3.3659066232356136</v>
      </c>
      <c r="J772" s="25">
        <v>16100</v>
      </c>
      <c r="K772" s="48" t="str">
        <f>CONCATENATE(C791,D772, " Curncy")</f>
        <v>EURJPY Curncy</v>
      </c>
      <c r="L772" s="43">
        <f>IF(D772 = C791,1,_xll.BDP(K772,$L$7))</f>
        <v>1</v>
      </c>
      <c r="M772" s="4">
        <f>IF(D772 = C791,1,_xll.BDP(K772,$M$7)*L772)</f>
        <v>131.35</v>
      </c>
      <c r="N772" s="7">
        <f>H772*J772*T772/M772</f>
        <v>18998.858012942521</v>
      </c>
      <c r="O772" s="8">
        <f>N772 / Y791</f>
        <v>1.129256633912263E-4</v>
      </c>
      <c r="P772" s="7">
        <f>G772*J772*T772/M772</f>
        <v>583448.80091358966</v>
      </c>
      <c r="Q772" s="10">
        <f>P772 / Y791*100</f>
        <v>0.34679106951112076</v>
      </c>
      <c r="R772" s="10">
        <f>IF(Q772&lt;0,Q772,0)</f>
        <v>0</v>
      </c>
      <c r="S772" s="150">
        <f>IF(Q772&gt;0,Q772,0)</f>
        <v>0.34679106951112076</v>
      </c>
      <c r="T772" s="33">
        <f>IF(EXACT(D772,UPPER(D772)),1,0.01)/V772</f>
        <v>1</v>
      </c>
      <c r="U772" s="43">
        <v>0</v>
      </c>
      <c r="V772" s="43">
        <v>1</v>
      </c>
      <c r="W772" s="142">
        <f>IF(AND(Q772&lt;0,O772&gt;0),O772,0)</f>
        <v>0</v>
      </c>
      <c r="X772" s="43">
        <f>IF(AND(Q772&gt;0,O772&gt;0),O772,0)</f>
        <v>1.129256633912263E-4</v>
      </c>
      <c r="Y772" s="3"/>
      <c r="Z772" s="2">
        <f>_xll.BDH(C772,$Z$7,$D$1,$D$1)</f>
        <v>4585</v>
      </c>
      <c r="AA772" s="19">
        <f>IF(OR(F772="#N/A N/A",Z772="#N/A N/A"),0,  F772 - Z772)</f>
        <v>20</v>
      </c>
      <c r="AB772" s="22">
        <f>IF(OR(Z772=0,Z772="#N/A N/A"),0,AA772 / Z772*100)</f>
        <v>0.43620501635768816</v>
      </c>
      <c r="AC772" s="146">
        <v>16100</v>
      </c>
      <c r="AD772" s="21">
        <f>IF(D772 = C791,1,_xll.BDP(K772,$AD$7)*L772)</f>
        <v>130.74</v>
      </c>
      <c r="AE772" s="158">
        <f>AA772*AC772*T772/AD772 / AF791</f>
        <v>1.4475056814933308E-5</v>
      </c>
      <c r="AF772" s="195"/>
      <c r="AG772" s="188"/>
      <c r="AH772" s="170"/>
    </row>
    <row r="773" spans="2:34" s="43" customFormat="1" x14ac:dyDescent="0.2">
      <c r="B773" s="48">
        <v>2330</v>
      </c>
      <c r="C773" s="140" t="s">
        <v>139</v>
      </c>
      <c r="D773" s="43" t="str">
        <f>_xll.BDP(C773,$D$7)</f>
        <v>CHF</v>
      </c>
      <c r="E773" s="43" t="s">
        <v>336</v>
      </c>
      <c r="F773" s="2">
        <f>_xll.BDP(C773,$F$7)</f>
        <v>396</v>
      </c>
      <c r="G773" s="2">
        <f>_xll.BDP(C773,$G$7)</f>
        <v>398.4</v>
      </c>
      <c r="H773" s="33">
        <f>IF(OR(G773="#N/A N/A",F773="#N/A N/A"),0,  G773 - F773)</f>
        <v>2.3999999999999773</v>
      </c>
      <c r="I773" s="22">
        <f>IF(OR(F773=0,F773="#N/A N/A"),0,H773 / F773*100)</f>
        <v>0.6060606060606003</v>
      </c>
      <c r="J773" s="25">
        <v>-56</v>
      </c>
      <c r="K773" s="48" t="str">
        <f>CONCATENATE(C791,D773, " Curncy")</f>
        <v>EURCHF Curncy</v>
      </c>
      <c r="L773" s="43">
        <f>IF(D773 = C791,1,_xll.BDP(K773,$L$7))</f>
        <v>1</v>
      </c>
      <c r="M773" s="4">
        <f>IF(D773 = C791,1,_xll.BDP(K773,$M$7)*L773)</f>
        <v>1.1705000000000001</v>
      </c>
      <c r="N773" s="7">
        <f>H773*J773*T773/M773</f>
        <v>-114.822725331054</v>
      </c>
      <c r="O773" s="8">
        <f>N773 / Y791</f>
        <v>-6.8248483259176756E-7</v>
      </c>
      <c r="P773" s="7">
        <f>G773*J773*T773/M773</f>
        <v>-19060.572404955143</v>
      </c>
      <c r="Q773" s="10">
        <f>P773 / Y791*100</f>
        <v>-1.1329248221023446E-2</v>
      </c>
      <c r="R773" s="10">
        <f>IF(Q773&lt;0,Q773,0)</f>
        <v>-1.1329248221023446E-2</v>
      </c>
      <c r="S773" s="150">
        <f>IF(Q773&gt;0,Q773,0)</f>
        <v>0</v>
      </c>
      <c r="T773" s="33">
        <f>IF(EXACT(D773,UPPER(D773)),1,0.01)/V773</f>
        <v>1</v>
      </c>
      <c r="U773" s="43">
        <v>0</v>
      </c>
      <c r="V773" s="43">
        <v>1</v>
      </c>
      <c r="W773" s="142">
        <f>IF(AND(Q773&lt;0,O773&gt;0),O773,0)</f>
        <v>0</v>
      </c>
      <c r="X773" s="43">
        <f>IF(AND(Q773&gt;0,O773&gt;0),O773,0)</f>
        <v>0</v>
      </c>
      <c r="Y773" s="3"/>
      <c r="Z773" s="2">
        <f>_xll.BDH(C773,$Z$7,$D$1,$D$1)</f>
        <v>394.2</v>
      </c>
      <c r="AA773" s="19">
        <f>IF(OR(F773="#N/A N/A",Z773="#N/A N/A"),0,  F773 - Z773)</f>
        <v>1.8000000000000114</v>
      </c>
      <c r="AB773" s="22">
        <f>IF(OR(Z773=0,Z773="#N/A N/A"),0,AA773 / Z773*100)</f>
        <v>0.45662100456621296</v>
      </c>
      <c r="AC773" s="146">
        <v>-56</v>
      </c>
      <c r="AD773" s="21">
        <f>IF(D773 = C791,1,_xll.BDP(K773,$AD$7)*L773)</f>
        <v>1.16984</v>
      </c>
      <c r="AE773" s="158">
        <f>AA773*AC773*T773/AD773 / AF791</f>
        <v>-5.064154548629329E-7</v>
      </c>
      <c r="AF773" s="195"/>
      <c r="AG773" s="188"/>
      <c r="AH773" s="170"/>
    </row>
    <row r="774" spans="2:34" s="43" customFormat="1" x14ac:dyDescent="0.2">
      <c r="B774" s="48">
        <v>19530</v>
      </c>
      <c r="C774" s="140" t="s">
        <v>84</v>
      </c>
      <c r="D774" s="43" t="str">
        <f>_xll.BDP(C774,$D$7)</f>
        <v>USD</v>
      </c>
      <c r="E774" s="43" t="s">
        <v>335</v>
      </c>
      <c r="F774" s="2">
        <f>_xll.BDP(C774,$F$7)</f>
        <v>22.9</v>
      </c>
      <c r="G774" s="2">
        <f>_xll.BDP(C774,$G$7)</f>
        <v>22.9</v>
      </c>
      <c r="H774" s="33">
        <f>IF(OR(G774="#N/A N/A",F774="#N/A N/A"),0,  G774 - F774)</f>
        <v>0</v>
      </c>
      <c r="I774" s="22">
        <f>IF(OR(F774=0,F774="#N/A N/A"),0,H774 / F774*100)</f>
        <v>0</v>
      </c>
      <c r="J774" s="25">
        <v>8830</v>
      </c>
      <c r="K774" s="48" t="str">
        <f>CONCATENATE(C791,D774, " Curncy")</f>
        <v>EURUSD Curncy</v>
      </c>
      <c r="L774" s="43">
        <f>IF(D774 = C791,1,_xll.BDP(K774,$L$7))</f>
        <v>1</v>
      </c>
      <c r="M774" s="4">
        <f>IF(D774 = C791,1,_xll.BDP(K774,$M$7)*L774)</f>
        <v>1.2309000000000001</v>
      </c>
      <c r="N774" s="7">
        <f>H774*J774*T774/M774</f>
        <v>0</v>
      </c>
      <c r="O774" s="8">
        <f>N774 / Y791</f>
        <v>0</v>
      </c>
      <c r="P774" s="7">
        <f>G774*J774*T774/M774</f>
        <v>164275.73320334713</v>
      </c>
      <c r="Q774" s="10">
        <f>P774 / Y791*100</f>
        <v>9.7642427447116487E-2</v>
      </c>
      <c r="R774" s="10">
        <f>IF(Q774&lt;0,Q774,0)</f>
        <v>0</v>
      </c>
      <c r="S774" s="150">
        <f>IF(Q774&gt;0,Q774,0)</f>
        <v>9.7642427447116487E-2</v>
      </c>
      <c r="T774" s="33">
        <f>IF(EXACT(D774,UPPER(D774)),1,0.01)/V774</f>
        <v>1</v>
      </c>
      <c r="U774" s="43">
        <v>0</v>
      </c>
      <c r="V774" s="43">
        <v>1</v>
      </c>
      <c r="W774" s="142">
        <f>IF(AND(Q774&lt;0,O774&gt;0),O774,0)</f>
        <v>0</v>
      </c>
      <c r="X774" s="43">
        <f>IF(AND(Q774&gt;0,O774&gt;0),O774,0)</f>
        <v>0</v>
      </c>
      <c r="Y774" s="3"/>
      <c r="Z774" s="2">
        <f>_xll.BDH(C774,$Z$7,$D$1,$D$1)</f>
        <v>22.7</v>
      </c>
      <c r="AA774" s="19">
        <f>IF(OR(F774="#N/A N/A",Z774="#N/A N/A"),0,  F774 - Z774)</f>
        <v>0.19999999999999929</v>
      </c>
      <c r="AB774" s="22">
        <f>IF(OR(Z774=0,Z774="#N/A N/A"),0,AA774 / Z774*100)</f>
        <v>0.88105726872246393</v>
      </c>
      <c r="AC774" s="146">
        <v>8830</v>
      </c>
      <c r="AD774" s="21">
        <f>IF(D774 = C791,1,_xll.BDP(K774,$AD$7)*L774)</f>
        <v>1.2319</v>
      </c>
      <c r="AE774" s="158">
        <f>AA774*AC774*T774/AD774 / AF791</f>
        <v>8.4253534706031661E-6</v>
      </c>
      <c r="AF774" s="195"/>
      <c r="AG774" s="188"/>
      <c r="AH774" s="170"/>
    </row>
    <row r="775" spans="2:34" s="43" customFormat="1" x14ac:dyDescent="0.2">
      <c r="B775" s="48">
        <v>6435</v>
      </c>
      <c r="C775" s="140" t="s">
        <v>206</v>
      </c>
      <c r="D775" s="43" t="str">
        <f>_xll.BDP(C775,$D$7)</f>
        <v>EUR</v>
      </c>
      <c r="E775" s="43" t="s">
        <v>334</v>
      </c>
      <c r="F775" s="2">
        <f>_xll.BDP(C775,$F$7)</f>
        <v>24.05</v>
      </c>
      <c r="G775" s="2">
        <f>_xll.BDP(C775,$G$7)</f>
        <v>24.32</v>
      </c>
      <c r="H775" s="33">
        <f>IF(OR(G775="#N/A N/A",F775="#N/A N/A"),0,  G775 - F775)</f>
        <v>0.26999999999999957</v>
      </c>
      <c r="I775" s="22">
        <f>IF(OR(F775=0,F775="#N/A N/A"),0,H775 / F775*100)</f>
        <v>1.1226611226611207</v>
      </c>
      <c r="J775" s="25">
        <v>16613</v>
      </c>
      <c r="K775" s="48" t="str">
        <f>CONCATENATE(C791,D775, " Curncy")</f>
        <v>EUREUR Curncy</v>
      </c>
      <c r="L775" s="43">
        <f>IF(D775 = C791,1,_xll.BDP(K775,$L$7))</f>
        <v>1</v>
      </c>
      <c r="M775" s="4">
        <f>IF(D775 = C791,1,_xll.BDP(K775,$M$7)*L775)</f>
        <v>1</v>
      </c>
      <c r="N775" s="7">
        <f>H775*J775*T775/M775</f>
        <v>4485.5099999999929</v>
      </c>
      <c r="O775" s="8">
        <f>N775 / Y791</f>
        <v>2.666103362912222E-5</v>
      </c>
      <c r="P775" s="7">
        <f>G775*J775*T775/M775</f>
        <v>404028.16000000003</v>
      </c>
      <c r="Q775" s="10">
        <f>P775 / Y791*100</f>
        <v>0.24014679180009388</v>
      </c>
      <c r="R775" s="10">
        <f>IF(Q775&lt;0,Q775,0)</f>
        <v>0</v>
      </c>
      <c r="S775" s="150">
        <f>IF(Q775&gt;0,Q775,0)</f>
        <v>0.24014679180009388</v>
      </c>
      <c r="T775" s="33">
        <f>IF(EXACT(D775,UPPER(D775)),1,0.01)/V775</f>
        <v>1</v>
      </c>
      <c r="U775" s="43">
        <v>0</v>
      </c>
      <c r="V775" s="43">
        <v>1</v>
      </c>
      <c r="W775" s="142">
        <f>IF(AND(Q775&lt;0,O775&gt;0),O775,0)</f>
        <v>0</v>
      </c>
      <c r="X775" s="43">
        <f>IF(AND(Q775&gt;0,O775&gt;0),O775,0)</f>
        <v>2.666103362912222E-5</v>
      </c>
      <c r="Y775" s="3"/>
      <c r="Z775" s="2">
        <f>_xll.BDH(C775,$Z$7,$D$1,$D$1)</f>
        <v>23.97</v>
      </c>
      <c r="AA775" s="19">
        <f>IF(OR(F775="#N/A N/A",Z775="#N/A N/A"),0,  F775 - Z775)</f>
        <v>8.0000000000001847E-2</v>
      </c>
      <c r="AB775" s="22">
        <f>IF(OR(Z775=0,Z775="#N/A N/A"),0,AA775 / Z775*100)</f>
        <v>0.33375052148519752</v>
      </c>
      <c r="AC775" s="146">
        <v>16613</v>
      </c>
      <c r="AD775" s="21">
        <f>IF(D775 = C791,1,_xll.BDP(K775,$AD$7)*L775)</f>
        <v>1</v>
      </c>
      <c r="AE775" s="158">
        <f>AA775*AC775*T775/AD775 / AF791</f>
        <v>7.8110773417652777E-6</v>
      </c>
      <c r="AF775" s="195"/>
      <c r="AG775" s="188"/>
      <c r="AH775" s="170"/>
    </row>
    <row r="776" spans="2:34" s="43" customFormat="1" x14ac:dyDescent="0.2">
      <c r="B776" s="48">
        <v>19383</v>
      </c>
      <c r="C776" s="140" t="s">
        <v>40</v>
      </c>
      <c r="D776" s="43" t="str">
        <f>_xll.BDP(C776,$D$7)</f>
        <v>USD</v>
      </c>
      <c r="E776" s="43" t="s">
        <v>333</v>
      </c>
      <c r="F776" s="2">
        <f>_xll.BDP(C776,$F$7)</f>
        <v>332.3</v>
      </c>
      <c r="G776" s="2">
        <f>_xll.BDP(C776,$G$7)</f>
        <v>329.1</v>
      </c>
      <c r="H776" s="33">
        <f>IF(OR(G776="#N/A N/A",F776="#N/A N/A"),0,  G776 - F776)</f>
        <v>-3.1999999999999886</v>
      </c>
      <c r="I776" s="22">
        <f>IF(OR(F776=0,F776="#N/A N/A"),0,H776 / F776*100)</f>
        <v>-0.96298525428829029</v>
      </c>
      <c r="J776" s="25">
        <v>-1906</v>
      </c>
      <c r="K776" s="48" t="str">
        <f>CONCATENATE(C791,D776, " Curncy")</f>
        <v>EURUSD Curncy</v>
      </c>
      <c r="L776" s="43">
        <f>IF(D776 = C791,1,_xll.BDP(K776,$L$7))</f>
        <v>1</v>
      </c>
      <c r="M776" s="4">
        <f>IF(D776 = C791,1,_xll.BDP(K776,$M$7)*L776)</f>
        <v>1.2309000000000001</v>
      </c>
      <c r="N776" s="7">
        <f>H776*J776*T776/M776</f>
        <v>4955.0735234381164</v>
      </c>
      <c r="O776" s="8">
        <f>N776 / Y791</f>
        <v>2.9452031506597233E-5</v>
      </c>
      <c r="P776" s="7">
        <f>G776*J776*T776/M776</f>
        <v>-509598.34267609072</v>
      </c>
      <c r="Q776" s="10">
        <f>P776 / Y791*100</f>
        <v>-0.30289573652566204</v>
      </c>
      <c r="R776" s="10">
        <f>IF(Q776&lt;0,Q776,0)</f>
        <v>-0.30289573652566204</v>
      </c>
      <c r="S776" s="150">
        <f>IF(Q776&gt;0,Q776,0)</f>
        <v>0</v>
      </c>
      <c r="T776" s="33">
        <f>IF(EXACT(D776,UPPER(D776)),1,0.01)/V776</f>
        <v>1</v>
      </c>
      <c r="U776" s="43">
        <v>0</v>
      </c>
      <c r="V776" s="43">
        <v>1</v>
      </c>
      <c r="W776" s="142">
        <f>IF(AND(Q776&lt;0,O776&gt;0),O776,0)</f>
        <v>2.9452031506597233E-5</v>
      </c>
      <c r="X776" s="43">
        <f>IF(AND(Q776&gt;0,O776&gt;0),O776,0)</f>
        <v>0</v>
      </c>
      <c r="Y776" s="3"/>
      <c r="Z776" s="2">
        <f>_xll.BDH(C776,$Z$7,$D$1,$D$1)</f>
        <v>328.2</v>
      </c>
      <c r="AA776" s="19">
        <f>IF(OR(F776="#N/A N/A",Z776="#N/A N/A"),0,  F776 - Z776)</f>
        <v>4.1000000000000227</v>
      </c>
      <c r="AB776" s="22">
        <f>IF(OR(Z776=0,Z776="#N/A N/A"),0,AA776 / Z776*100)</f>
        <v>1.2492382693479656</v>
      </c>
      <c r="AC776" s="146">
        <v>-1906</v>
      </c>
      <c r="AD776" s="21">
        <f>IF(D776 = C791,1,_xll.BDP(K776,$AD$7)*L776)</f>
        <v>1.2319</v>
      </c>
      <c r="AE776" s="158">
        <f>AA776*AC776*T776/AD776 / AF791</f>
        <v>-3.7282427650835839E-5</v>
      </c>
      <c r="AF776" s="195"/>
      <c r="AG776" s="188"/>
      <c r="AH776" s="170"/>
    </row>
    <row r="777" spans="2:34" s="43" customFormat="1" x14ac:dyDescent="0.2">
      <c r="B777" s="48">
        <v>24750</v>
      </c>
      <c r="C777" s="140" t="s">
        <v>39</v>
      </c>
      <c r="D777" s="43" t="str">
        <f>_xll.BDP(C777,$D$7)</f>
        <v>USD</v>
      </c>
      <c r="E777" s="43" t="s">
        <v>332</v>
      </c>
      <c r="F777" s="2">
        <f>_xll.BDP(C777,$F$7)</f>
        <v>287.02</v>
      </c>
      <c r="G777" s="2">
        <f>_xll.BDP(C777,$G$7)</f>
        <v>286.01</v>
      </c>
      <c r="H777" s="33">
        <f>IF(OR(G777="#N/A N/A",F777="#N/A N/A"),0,  G777 - F777)</f>
        <v>-1.0099999999999909</v>
      </c>
      <c r="I777" s="22">
        <f>IF(OR(F777=0,F777="#N/A N/A"),0,H777 / F777*100)</f>
        <v>-0.35189185422618319</v>
      </c>
      <c r="J777" s="25">
        <v>-3128</v>
      </c>
      <c r="K777" s="48" t="str">
        <f>CONCATENATE(C791,D777, " Curncy")</f>
        <v>EURUSD Curncy</v>
      </c>
      <c r="L777" s="43">
        <f>IF(D777 = C791,1,_xll.BDP(K777,$L$7))</f>
        <v>1</v>
      </c>
      <c r="M777" s="4">
        <f>IF(D777 = C791,1,_xll.BDP(K777,$M$7)*L777)</f>
        <v>1.2309000000000001</v>
      </c>
      <c r="N777" s="7">
        <f>H777*J777*T777/M777</f>
        <v>2566.6422942562122</v>
      </c>
      <c r="O777" s="8">
        <f>N777 / Y791</f>
        <v>1.5255642395422679E-5</v>
      </c>
      <c r="P777" s="7">
        <f>G777*J777*T777/M777</f>
        <v>-726817.19067349087</v>
      </c>
      <c r="Q777" s="10">
        <f>P777 / Y791*100</f>
        <v>-0.43200656252622566</v>
      </c>
      <c r="R777" s="10">
        <f>IF(Q777&lt;0,Q777,0)</f>
        <v>-0.43200656252622566</v>
      </c>
      <c r="S777" s="150">
        <f>IF(Q777&gt;0,Q777,0)</f>
        <v>0</v>
      </c>
      <c r="T777" s="33">
        <f>IF(EXACT(D777,UPPER(D777)),1,0.01)/V777</f>
        <v>1</v>
      </c>
      <c r="U777" s="43">
        <v>0</v>
      </c>
      <c r="V777" s="43">
        <v>1</v>
      </c>
      <c r="W777" s="142">
        <f>IF(AND(Q777&lt;0,O777&gt;0),O777,0)</f>
        <v>1.5255642395422679E-5</v>
      </c>
      <c r="X777" s="43">
        <f>IF(AND(Q777&gt;0,O777&gt;0),O777,0)</f>
        <v>0</v>
      </c>
      <c r="Y777" s="3"/>
      <c r="Z777" s="2">
        <f>_xll.BDH(C777,$Z$7,$D$1,$D$1)</f>
        <v>284.08999999999997</v>
      </c>
      <c r="AA777" s="19">
        <f>IF(OR(F777="#N/A N/A",Z777="#N/A N/A"),0,  F777 - Z777)</f>
        <v>2.9300000000000068</v>
      </c>
      <c r="AB777" s="22">
        <f>IF(OR(Z777=0,Z777="#N/A N/A"),0,AA777 / Z777*100)</f>
        <v>1.0313633003625637</v>
      </c>
      <c r="AC777" s="146">
        <v>-3128</v>
      </c>
      <c r="AD777" s="21">
        <f>IF(D777 = C791,1,_xll.BDP(K777,$AD$7)*L777)</f>
        <v>1.2319</v>
      </c>
      <c r="AE777" s="158">
        <f>AA777*AC777*T777/AD777 / AF791</f>
        <v>-4.3725199078265739E-5</v>
      </c>
      <c r="AF777" s="195"/>
      <c r="AG777" s="188"/>
      <c r="AH777" s="170"/>
    </row>
    <row r="778" spans="2:34" s="43" customFormat="1" x14ac:dyDescent="0.2">
      <c r="B778" s="48">
        <v>19902</v>
      </c>
      <c r="C778" s="140" t="s">
        <v>38</v>
      </c>
      <c r="D778" s="43" t="str">
        <f>_xll.BDP(C778,$D$7)</f>
        <v>USD</v>
      </c>
      <c r="E778" s="43" t="s">
        <v>331</v>
      </c>
      <c r="F778" s="2">
        <f>_xll.BDP(C778,$F$7)</f>
        <v>9.39</v>
      </c>
      <c r="G778" s="2">
        <f>_xll.BDP(C778,$G$7)</f>
        <v>9.44</v>
      </c>
      <c r="H778" s="33">
        <f>IF(OR(G778="#N/A N/A",F778="#N/A N/A"),0,  G778 - F778)</f>
        <v>4.9999999999998934E-2</v>
      </c>
      <c r="I778" s="22">
        <f>IF(OR(F778=0,F778="#N/A N/A"),0,H778 / F778*100)</f>
        <v>0.53248136315227834</v>
      </c>
      <c r="J778" s="25">
        <v>125800</v>
      </c>
      <c r="K778" s="48" t="str">
        <f>CONCATENATE(C791,D778, " Curncy")</f>
        <v>EURUSD Curncy</v>
      </c>
      <c r="L778" s="43">
        <f>IF(D778 = C791,1,_xll.BDP(K778,$L$7))</f>
        <v>1</v>
      </c>
      <c r="M778" s="4">
        <f>IF(D778 = C791,1,_xll.BDP(K778,$M$7)*L778)</f>
        <v>1.2309000000000001</v>
      </c>
      <c r="N778" s="7">
        <f>H778*J778*T778/M778</f>
        <v>5110.0820537816762</v>
      </c>
      <c r="O778" s="8">
        <f>N778 / Y791</f>
        <v>3.0373373258213094E-5</v>
      </c>
      <c r="P778" s="7">
        <f>G778*J778*T778/M778</f>
        <v>964783.49175400101</v>
      </c>
      <c r="Q778" s="10">
        <f>P778 / Y791*100</f>
        <v>0.57344928711507548</v>
      </c>
      <c r="R778" s="10">
        <f>IF(Q778&lt;0,Q778,0)</f>
        <v>0</v>
      </c>
      <c r="S778" s="150">
        <f>IF(Q778&gt;0,Q778,0)</f>
        <v>0.57344928711507548</v>
      </c>
      <c r="T778" s="33">
        <f>IF(EXACT(D778,UPPER(D778)),1,0.01)/V778</f>
        <v>1</v>
      </c>
      <c r="U778" s="43">
        <v>0</v>
      </c>
      <c r="V778" s="43">
        <v>1</v>
      </c>
      <c r="W778" s="142">
        <f>IF(AND(Q778&lt;0,O778&gt;0),O778,0)</f>
        <v>0</v>
      </c>
      <c r="X778" s="43">
        <f>IF(AND(Q778&gt;0,O778&gt;0),O778,0)</f>
        <v>3.0373373258213094E-5</v>
      </c>
      <c r="Y778" s="3"/>
      <c r="Z778" s="2">
        <f>_xll.BDH(C778,$Z$7,$D$1,$D$1)</f>
        <v>9.5399999999999991</v>
      </c>
      <c r="AA778" s="19">
        <f>IF(OR(F778="#N/A N/A",Z778="#N/A N/A"),0,  F778 - Z778)</f>
        <v>-0.14999999999999858</v>
      </c>
      <c r="AB778" s="22">
        <f>IF(OR(Z778=0,Z778="#N/A N/A"),0,AA778 / Z778*100)</f>
        <v>-1.5723270440251422</v>
      </c>
      <c r="AC778" s="146">
        <v>125800</v>
      </c>
      <c r="AD778" s="21">
        <f>IF(D778 = C791,1,_xll.BDP(K778,$AD$7)*L778)</f>
        <v>1.2319</v>
      </c>
      <c r="AE778" s="158">
        <f>AA778*AC778*T778/AD778 / AF791</f>
        <v>-9.0026285385209966E-5</v>
      </c>
      <c r="AF778" s="195"/>
      <c r="AG778" s="188"/>
      <c r="AH778" s="170"/>
    </row>
    <row r="779" spans="2:34" s="43" customFormat="1" x14ac:dyDescent="0.2">
      <c r="B779" s="48">
        <v>2974</v>
      </c>
      <c r="C779" s="140" t="s">
        <v>34</v>
      </c>
      <c r="D779" s="43" t="str">
        <f>_xll.BDP(C779,$D$7)</f>
        <v>USD</v>
      </c>
      <c r="E779" s="43" t="s">
        <v>330</v>
      </c>
      <c r="F779" s="2">
        <f>_xll.BDP(C779,$F$7)</f>
        <v>181.35</v>
      </c>
      <c r="G779" s="2">
        <f>_xll.BDP(C779,$G$7)</f>
        <v>183.36</v>
      </c>
      <c r="H779" s="33">
        <f>IF(OR(G779="#N/A N/A",F779="#N/A N/A"),0,  G779 - F779)</f>
        <v>2.0100000000000193</v>
      </c>
      <c r="I779" s="22">
        <f>IF(OR(F779=0,F779="#N/A N/A"),0,H779 / F779*100)</f>
        <v>1.1083540115798287</v>
      </c>
      <c r="J779" s="25">
        <v>-4551</v>
      </c>
      <c r="K779" s="48" t="str">
        <f>CONCATENATE(C791,D779, " Curncy")</f>
        <v>EURUSD Curncy</v>
      </c>
      <c r="L779" s="43">
        <f>IF(D779 = C791,1,_xll.BDP(K779,$L$7))</f>
        <v>1</v>
      </c>
      <c r="M779" s="4">
        <f>IF(D779 = C791,1,_xll.BDP(K779,$M$7)*L779)</f>
        <v>1.2309000000000001</v>
      </c>
      <c r="N779" s="7">
        <f>H779*J779*T779/M779</f>
        <v>-7431.5622715087229</v>
      </c>
      <c r="O779" s="8">
        <f>N779 / Y791</f>
        <v>-4.4171818062519148E-5</v>
      </c>
      <c r="P779" s="7">
        <f>G779*J779*T779/M779</f>
        <v>-677935.94930538628</v>
      </c>
      <c r="Q779" s="10">
        <f>P779 / Y791*100</f>
        <v>-0.40295246566882753</v>
      </c>
      <c r="R779" s="10">
        <f>IF(Q779&lt;0,Q779,0)</f>
        <v>-0.40295246566882753</v>
      </c>
      <c r="S779" s="150">
        <f>IF(Q779&gt;0,Q779,0)</f>
        <v>0</v>
      </c>
      <c r="T779" s="33">
        <f>IF(EXACT(D779,UPPER(D779)),1,0.01)/V779</f>
        <v>1</v>
      </c>
      <c r="U779" s="43">
        <v>0</v>
      </c>
      <c r="V779" s="43">
        <v>1</v>
      </c>
      <c r="W779" s="142">
        <f>IF(AND(Q779&lt;0,O779&gt;0),O779,0)</f>
        <v>0</v>
      </c>
      <c r="X779" s="43">
        <f>IF(AND(Q779&gt;0,O779&gt;0),O779,0)</f>
        <v>0</v>
      </c>
      <c r="Y779" s="3"/>
      <c r="Z779" s="2">
        <f>_xll.BDH(C779,$Z$7,$D$1,$D$1)</f>
        <v>184.99</v>
      </c>
      <c r="AA779" s="19">
        <f>IF(OR(F779="#N/A N/A",Z779="#N/A N/A"),0,  F779 - Z779)</f>
        <v>-3.6400000000000148</v>
      </c>
      <c r="AB779" s="22">
        <f>IF(OR(Z779=0,Z779="#N/A N/A"),0,AA779 / Z779*100)</f>
        <v>-1.9676739283204576</v>
      </c>
      <c r="AC779" s="146">
        <v>-4551</v>
      </c>
      <c r="AD779" s="21">
        <f>IF(D779 = C791,1,_xll.BDP(K779,$AD$7)*L779)</f>
        <v>1.2319</v>
      </c>
      <c r="AE779" s="158">
        <f>AA779*AC779*T779/AD779 / AF791</f>
        <v>7.9032487240523046E-5</v>
      </c>
      <c r="AF779" s="195"/>
      <c r="AG779" s="188"/>
      <c r="AH779" s="170"/>
    </row>
    <row r="780" spans="2:34" s="43" customFormat="1" ht="12" customHeight="1" x14ac:dyDescent="0.2">
      <c r="B780" s="48">
        <v>18706</v>
      </c>
      <c r="C780" s="140" t="s">
        <v>565</v>
      </c>
      <c r="D780" s="43" t="str">
        <f>_xll.BDP(C780,$D$7)</f>
        <v>USD</v>
      </c>
      <c r="E780" s="43" t="s">
        <v>566</v>
      </c>
      <c r="F780" s="2">
        <f>_xll.BDP(C780,$F$7)</f>
        <v>45.69</v>
      </c>
      <c r="G780" s="2">
        <f>_xll.BDP(C780,$G$7)</f>
        <v>44.35</v>
      </c>
      <c r="H780" s="33">
        <f>IF(OR(G780="#N/A N/A",F780="#N/A N/A"),0,  G780 - F780)</f>
        <v>-1.3399999999999963</v>
      </c>
      <c r="I780" s="22">
        <f>IF(OR(F780=0,F780="#N/A N/A"),0,H780 / F780*100)</f>
        <v>-2.9328080542788277</v>
      </c>
      <c r="J780" s="25">
        <v>-5670</v>
      </c>
      <c r="K780" s="48" t="str">
        <f>CONCATENATE(C791,D780, " Curncy")</f>
        <v>EURUSD Curncy</v>
      </c>
      <c r="L780" s="43">
        <f>IF(D780 = C791,1,_xll.BDP(K780,$L$7))</f>
        <v>1</v>
      </c>
      <c r="M780" s="4">
        <f>IF(D780 = C791,1,_xll.BDP(K780,$M$7)*L780)</f>
        <v>1.2309000000000001</v>
      </c>
      <c r="N780" s="7">
        <f>H780*J780*T780/M780</f>
        <v>6172.5566658542357</v>
      </c>
      <c r="O780" s="8">
        <f>N780 / Y791</f>
        <v>3.6688523901630484E-5</v>
      </c>
      <c r="P780" s="7">
        <f>G780*J780*T780/M780</f>
        <v>-204293.20009748964</v>
      </c>
      <c r="Q780" s="10">
        <f>P780 / Y791*100</f>
        <v>-0.12142806231621765</v>
      </c>
      <c r="R780" s="10">
        <f>IF(Q780&lt;0,Q780,0)</f>
        <v>-0.12142806231621765</v>
      </c>
      <c r="S780" s="150">
        <f>IF(Q780&gt;0,Q780,0)</f>
        <v>0</v>
      </c>
      <c r="T780" s="33">
        <f>IF(EXACT(D780,UPPER(D780)),1,0.01)/V780</f>
        <v>1</v>
      </c>
      <c r="U780" s="43">
        <v>0</v>
      </c>
      <c r="V780" s="43">
        <v>1</v>
      </c>
      <c r="W780" s="142">
        <f>IF(AND(Q780&lt;0,O780&gt;0),O780,0)</f>
        <v>3.6688523901630484E-5</v>
      </c>
      <c r="X780" s="43">
        <f>IF(AND(Q780&gt;0,O780&gt;0),O780,0)</f>
        <v>0</v>
      </c>
      <c r="Y780" s="3"/>
      <c r="Z780" s="2">
        <f>_xll.BDH(C780,$Z$7,$D$1,$D$1)</f>
        <v>44.53</v>
      </c>
      <c r="AA780" s="19">
        <f>IF(OR(F780="#N/A N/A",Z780="#N/A N/A"),0,  F780 - Z780)</f>
        <v>1.1599999999999966</v>
      </c>
      <c r="AB780" s="22">
        <f>IF(OR(Z780=0,Z780="#N/A N/A"),0,AA780 / Z780*100)</f>
        <v>2.6049854030990267</v>
      </c>
      <c r="AC780" s="146">
        <v>-5670</v>
      </c>
      <c r="AD780" s="21">
        <f>IF(D780 = C791,1,_xll.BDP(K780,$AD$7)*L780)</f>
        <v>1.2319</v>
      </c>
      <c r="AE780" s="158">
        <f>AA780*AC780*T780/AD780 / AF791</f>
        <v>-3.1378955179417424E-5</v>
      </c>
      <c r="AF780" s="195"/>
      <c r="AG780" s="188"/>
      <c r="AH780" s="170"/>
    </row>
    <row r="781" spans="2:34" s="43" customFormat="1" x14ac:dyDescent="0.2">
      <c r="B781" s="48">
        <v>25372</v>
      </c>
      <c r="D781" s="43" t="s">
        <v>36</v>
      </c>
      <c r="E781" s="43" t="s">
        <v>329</v>
      </c>
      <c r="F781" s="2">
        <v>9.9999999999999995E-7</v>
      </c>
      <c r="G781" s="2">
        <v>9.9999999999999995E-7</v>
      </c>
      <c r="H781" s="33">
        <f>IF(OR(G781="#N/A N/A",F781="#N/A N/A"),0,  G781 - F781)</f>
        <v>0</v>
      </c>
      <c r="I781" s="22">
        <f>IF(OR(F781=0,F781="#N/A N/A"),0,H781 / F781*100)</f>
        <v>0</v>
      </c>
      <c r="J781" s="25">
        <v>6715000</v>
      </c>
      <c r="K781" s="48" t="str">
        <f>CONCATENATE(C791,D781, " Curncy")</f>
        <v>EURUSD Curncy</v>
      </c>
      <c r="L781" s="43">
        <f>IF(D781 = C791,1,_xll.BDP(K781,$L$7))</f>
        <v>1</v>
      </c>
      <c r="M781" s="4">
        <f>IF(D781 = C791,1,_xll.BDP(K781,$M$7)*L781)</f>
        <v>1.2309000000000001</v>
      </c>
      <c r="N781" s="7">
        <f>H781*J781*T781/M781</f>
        <v>0</v>
      </c>
      <c r="O781" s="8">
        <f>N781 / Y791</f>
        <v>0</v>
      </c>
      <c r="P781" s="7">
        <f>G781*J781*T781/M781</f>
        <v>5.4553578682265007E-2</v>
      </c>
      <c r="Q781" s="10">
        <f>P781 / Y791*100</f>
        <v>3.2425628208093048E-8</v>
      </c>
      <c r="R781" s="10">
        <f>IF(Q781&lt;0,Q781,0)</f>
        <v>0</v>
      </c>
      <c r="S781" s="150">
        <f>IF(Q781&gt;0,Q781,0)</f>
        <v>3.2425628208093048E-8</v>
      </c>
      <c r="T781" s="33">
        <f>IF(EXACT(D781,UPPER(D781)),1,0.01)/V781</f>
        <v>0.01</v>
      </c>
      <c r="U781" s="43">
        <v>1</v>
      </c>
      <c r="V781" s="43">
        <v>100</v>
      </c>
      <c r="W781" s="142">
        <f>IF(AND(Q781&lt;0,O781&gt;0),O781,0)</f>
        <v>0</v>
      </c>
      <c r="X781" s="43">
        <f>IF(AND(Q781&gt;0,O781&gt;0),O781,0)</f>
        <v>0</v>
      </c>
      <c r="Y781" s="3"/>
      <c r="Z781" s="2">
        <v>9.9999999999999995E-7</v>
      </c>
      <c r="AA781" s="19">
        <f>IF(OR(F781="#N/A N/A",Z781="#N/A N/A"),0,  F781 - Z781)</f>
        <v>0</v>
      </c>
      <c r="AB781" s="22">
        <f>IF(OR(Z781=0,Z781="#N/A N/A"),0,AA781 / Z781*100)</f>
        <v>0</v>
      </c>
      <c r="AC781" s="146">
        <v>6715000</v>
      </c>
      <c r="AD781" s="21">
        <f>IF(D781 = C791,1,_xll.BDP(K781,$AD$7)*L781)</f>
        <v>1.2319</v>
      </c>
      <c r="AE781" s="158">
        <f>AA781*AC781*T781/AD781 / AF791</f>
        <v>0</v>
      </c>
      <c r="AF781" s="195"/>
      <c r="AG781" s="188"/>
      <c r="AH781" s="170"/>
    </row>
    <row r="782" spans="2:34" s="43" customFormat="1" x14ac:dyDescent="0.2">
      <c r="B782" s="48">
        <v>25072</v>
      </c>
      <c r="C782" s="140" t="s">
        <v>33</v>
      </c>
      <c r="D782" s="43" t="str">
        <f>_xll.BDP(C782,$D$7)</f>
        <v>USD</v>
      </c>
      <c r="E782" s="43" t="s">
        <v>328</v>
      </c>
      <c r="F782" s="2">
        <f>_xll.BDP(C782,$F$7)</f>
        <v>72.569999999999993</v>
      </c>
      <c r="G782" s="2">
        <f>_xll.BDP(C782,$G$7)</f>
        <v>73.010000000000005</v>
      </c>
      <c r="H782" s="33">
        <f>IF(OR(G782="#N/A N/A",F782="#N/A N/A"),0,  G782 - F782)</f>
        <v>0.44000000000001194</v>
      </c>
      <c r="I782" s="22">
        <f>IF(OR(F782=0,F782="#N/A N/A"),0,H782 / F782*100)</f>
        <v>0.60631114785725782</v>
      </c>
      <c r="J782" s="25">
        <v>3345</v>
      </c>
      <c r="K782" s="48" t="str">
        <f>CONCATENATE(C791,D782, " Curncy")</f>
        <v>EURUSD Curncy</v>
      </c>
      <c r="L782" s="43">
        <f>IF(D782 = C791,1,_xll.BDP(K782,$L$7))</f>
        <v>1</v>
      </c>
      <c r="M782" s="4">
        <f>IF(D782 = C791,1,_xll.BDP(K782,$M$7)*L782)</f>
        <v>1.2309000000000001</v>
      </c>
      <c r="N782" s="7">
        <f>H782*J782*T782/M782</f>
        <v>1195.7104557641073</v>
      </c>
      <c r="O782" s="8">
        <f>N782 / Y791</f>
        <v>7.1070796123116372E-6</v>
      </c>
      <c r="P782" s="7">
        <f>G782*J782*T782/M782</f>
        <v>198406.40994394344</v>
      </c>
      <c r="Q782" s="10">
        <f>P782 / Y791*100</f>
        <v>0.11792906420337694</v>
      </c>
      <c r="R782" s="10">
        <f>IF(Q782&lt;0,Q782,0)</f>
        <v>0</v>
      </c>
      <c r="S782" s="150">
        <f>IF(Q782&gt;0,Q782,0)</f>
        <v>0.11792906420337694</v>
      </c>
      <c r="T782" s="33">
        <f>IF(EXACT(D782,UPPER(D782)),1,0.01)/V782</f>
        <v>1</v>
      </c>
      <c r="U782" s="43">
        <v>0</v>
      </c>
      <c r="V782" s="43">
        <v>1</v>
      </c>
      <c r="W782" s="142">
        <f>IF(AND(Q782&lt;0,O782&gt;0),O782,0)</f>
        <v>0</v>
      </c>
      <c r="X782" s="43">
        <f>IF(AND(Q782&gt;0,O782&gt;0),O782,0)</f>
        <v>7.1070796123116372E-6</v>
      </c>
      <c r="Y782" s="3"/>
      <c r="Z782" s="2">
        <f>_xll.BDH(C782,$Z$7,$D$1,$D$1)</f>
        <v>72.36</v>
      </c>
      <c r="AA782" s="19">
        <f>IF(OR(F782="#N/A N/A",Z782="#N/A N/A"),0,  F782 - Z782)</f>
        <v>0.20999999999999375</v>
      </c>
      <c r="AB782" s="22">
        <f>IF(OR(Z782=0,Z782="#N/A N/A"),0,AA782 / Z782*100)</f>
        <v>0.29021558872304276</v>
      </c>
      <c r="AC782" s="146">
        <v>3345</v>
      </c>
      <c r="AD782" s="21">
        <f>IF(D782 = C791,1,_xll.BDP(K782,$AD$7)*L782)</f>
        <v>1.2319</v>
      </c>
      <c r="AE782" s="158">
        <f>AA782*AC782*T782/AD782 / AF791</f>
        <v>3.3512964583380742E-6</v>
      </c>
      <c r="AF782" s="195"/>
      <c r="AG782" s="188"/>
      <c r="AH782" s="170"/>
    </row>
    <row r="783" spans="2:34" s="43" customFormat="1" x14ac:dyDescent="0.2">
      <c r="B783" s="48">
        <v>2280</v>
      </c>
      <c r="C783" s="140" t="s">
        <v>290</v>
      </c>
      <c r="D783" s="43" t="str">
        <f>_xll.BDP(C783,$D$7)</f>
        <v>USD</v>
      </c>
      <c r="E783" s="43" t="s">
        <v>327</v>
      </c>
      <c r="F783" s="2">
        <f>_xll.BDP(C783,$F$7)</f>
        <v>87.74</v>
      </c>
      <c r="G783" s="2">
        <f>_xll.BDP(C783,$G$7)</f>
        <v>87.92</v>
      </c>
      <c r="H783" s="33">
        <f>IF(OR(G783="#N/A N/A",F783="#N/A N/A"),0,  G783 - F783)</f>
        <v>0.18000000000000682</v>
      </c>
      <c r="I783" s="22">
        <f>IF(OR(F783=0,F783="#N/A N/A"),0,H783 / F783*100)</f>
        <v>0.20515158422613045</v>
      </c>
      <c r="J783" s="25">
        <v>-3520</v>
      </c>
      <c r="K783" s="48" t="str">
        <f>CONCATENATE(C791,D783, " Curncy")</f>
        <v>EURUSD Curncy</v>
      </c>
      <c r="L783" s="43">
        <f>IF(D783 = C791,1,_xll.BDP(K783,$L$7))</f>
        <v>1</v>
      </c>
      <c r="M783" s="4">
        <f>IF(D783 = C791,1,_xll.BDP(K783,$M$7)*L783)</f>
        <v>1.2309000000000001</v>
      </c>
      <c r="N783" s="7">
        <f>H783*J783*T783/M783</f>
        <v>-514.7453083110114</v>
      </c>
      <c r="O783" s="8">
        <f>N783 / Y791</f>
        <v>-3.0595499676319486E-6</v>
      </c>
      <c r="P783" s="7">
        <f>G783*J783*T783/M783</f>
        <v>-251424.48614834674</v>
      </c>
      <c r="Q783" s="10">
        <f>P783 / Y791*100</f>
        <v>-0.14944201841899488</v>
      </c>
      <c r="R783" s="10">
        <f>IF(Q783&lt;0,Q783,0)</f>
        <v>-0.14944201841899488</v>
      </c>
      <c r="S783" s="150">
        <f>IF(Q783&gt;0,Q783,0)</f>
        <v>0</v>
      </c>
      <c r="T783" s="33">
        <f>IF(EXACT(D783,UPPER(D783)),1,0.01)/V783</f>
        <v>1</v>
      </c>
      <c r="U783" s="43">
        <v>0</v>
      </c>
      <c r="V783" s="43">
        <v>1</v>
      </c>
      <c r="W783" s="142">
        <f>IF(AND(Q783&lt;0,O783&gt;0),O783,0)</f>
        <v>0</v>
      </c>
      <c r="X783" s="43">
        <f>IF(AND(Q783&gt;0,O783&gt;0),O783,0)</f>
        <v>0</v>
      </c>
      <c r="Y783" s="3"/>
      <c r="Z783" s="2">
        <f>_xll.BDH(C783,$Z$7,$D$1,$D$1)</f>
        <v>89.06</v>
      </c>
      <c r="AA783" s="19">
        <f>IF(OR(F783="#N/A N/A",Z783="#N/A N/A"),0,  F783 - Z783)</f>
        <v>-1.3200000000000074</v>
      </c>
      <c r="AB783" s="22">
        <f>IF(OR(Z783=0,Z783="#N/A N/A"),0,AA783 / Z783*100)</f>
        <v>-1.4821468672804932</v>
      </c>
      <c r="AC783" s="146">
        <v>-3520</v>
      </c>
      <c r="AD783" s="21">
        <f>IF(D783 = C791,1,_xll.BDP(K783,$AD$7)*L783)</f>
        <v>1.2319</v>
      </c>
      <c r="AE783" s="158">
        <f>AA783*AC783*T783/AD783 / AF791</f>
        <v>2.2167362608046948E-5</v>
      </c>
      <c r="AF783" s="195"/>
      <c r="AG783" s="188"/>
      <c r="AH783" s="170"/>
    </row>
    <row r="784" spans="2:34" s="43" customFormat="1" x14ac:dyDescent="0.2">
      <c r="B784" s="48">
        <v>22516</v>
      </c>
      <c r="C784" s="140" t="s">
        <v>32</v>
      </c>
      <c r="D784" s="43" t="str">
        <f>_xll.BDP(C784,$D$7)</f>
        <v>USD</v>
      </c>
      <c r="E784" s="43" t="s">
        <v>326</v>
      </c>
      <c r="F784" s="2">
        <f>_xll.BDP(C784,$F$7)</f>
        <v>2.66</v>
      </c>
      <c r="G784" s="2">
        <f>_xll.BDP(C784,$G$7)</f>
        <v>2.66</v>
      </c>
      <c r="H784" s="33">
        <f>IF(OR(G784="#N/A N/A",F784="#N/A N/A"),0,  G784 - F784)</f>
        <v>0</v>
      </c>
      <c r="I784" s="22">
        <f>IF(OR(F784=0,F784="#N/A N/A"),0,H784 / F784*100)</f>
        <v>0</v>
      </c>
      <c r="J784" s="25">
        <v>-385043</v>
      </c>
      <c r="K784" s="48" t="str">
        <f>CONCATENATE(C791,D784, " Curncy")</f>
        <v>EURUSD Curncy</v>
      </c>
      <c r="L784" s="43">
        <f>IF(D784 = C791,1,_xll.BDP(K784,$L$7))</f>
        <v>1</v>
      </c>
      <c r="M784" s="4">
        <f>IF(D784 = C791,1,_xll.BDP(K784,$M$7)*L784)</f>
        <v>1.2309000000000001</v>
      </c>
      <c r="N784" s="7">
        <f>H784*J784*T784/M784</f>
        <v>0</v>
      </c>
      <c r="O784" s="8">
        <f>N784 / Y791</f>
        <v>0</v>
      </c>
      <c r="P784" s="7">
        <f>G784*J784*T784/M784</f>
        <v>-832085.77463644487</v>
      </c>
      <c r="Q784" s="10">
        <f>P784 / Y791*100</f>
        <v>-0.49457624261001543</v>
      </c>
      <c r="R784" s="10">
        <f>IF(Q784&lt;0,Q784,0)</f>
        <v>-0.49457624261001543</v>
      </c>
      <c r="S784" s="150">
        <f>IF(Q784&gt;0,Q784,0)</f>
        <v>0</v>
      </c>
      <c r="T784" s="33">
        <f>IF(EXACT(D784,UPPER(D784)),1,0.01)/V784</f>
        <v>1</v>
      </c>
      <c r="U784" s="43">
        <v>0</v>
      </c>
      <c r="V784" s="43">
        <v>1</v>
      </c>
      <c r="W784" s="142">
        <f>IF(AND(Q784&lt;0,O784&gt;0),O784,0)</f>
        <v>0</v>
      </c>
      <c r="X784" s="43">
        <f>IF(AND(Q784&gt;0,O784&gt;0),O784,0)</f>
        <v>0</v>
      </c>
      <c r="Y784" s="3"/>
      <c r="Z784" s="2">
        <f>_xll.BDH(C784,$Z$7,$D$1,$D$1)</f>
        <v>2.68</v>
      </c>
      <c r="AA784" s="19">
        <f>IF(OR(F784="#N/A N/A",Z784="#N/A N/A"),0,  F784 - Z784)</f>
        <v>-2.0000000000000018E-2</v>
      </c>
      <c r="AB784" s="22">
        <f>IF(OR(Z784=0,Z784="#N/A N/A"),0,AA784 / Z784*100)</f>
        <v>-0.74626865671641851</v>
      </c>
      <c r="AC784" s="146">
        <v>-385043</v>
      </c>
      <c r="AD784" s="21">
        <f>IF(D784 = C791,1,_xll.BDP(K784,$AD$7)*L784)</f>
        <v>1.2319</v>
      </c>
      <c r="AE784" s="158">
        <f>AA784*AC784*T784/AD784 / AF791</f>
        <v>3.6739789086992859E-5</v>
      </c>
      <c r="AF784" s="195"/>
      <c r="AG784" s="188"/>
      <c r="AH784" s="170"/>
    </row>
    <row r="785" spans="1:34" s="43" customFormat="1" x14ac:dyDescent="0.2">
      <c r="B785" s="48">
        <v>22608</v>
      </c>
      <c r="C785" s="140" t="s">
        <v>223</v>
      </c>
      <c r="D785" s="43" t="str">
        <f>_xll.BDP(C785,$D$7)</f>
        <v>DKK</v>
      </c>
      <c r="E785" s="43" t="s">
        <v>325</v>
      </c>
      <c r="F785" s="2">
        <f>_xll.BDP(C785,$F$7)</f>
        <v>229.8</v>
      </c>
      <c r="G785" s="2">
        <f>_xll.BDP(C785,$G$7)</f>
        <v>231.2</v>
      </c>
      <c r="H785" s="33">
        <f>IF(OR(G785="#N/A N/A",F785="#N/A N/A"),0,  G785 - F785)</f>
        <v>1.3999999999999773</v>
      </c>
      <c r="I785" s="22">
        <f>IF(OR(F785=0,F785="#N/A N/A"),0,H785 / F785*100)</f>
        <v>0.60922541340294911</v>
      </c>
      <c r="J785" s="25">
        <v>-16662</v>
      </c>
      <c r="K785" s="48" t="str">
        <f>CONCATENATE(C791,D785, " Curncy")</f>
        <v>EURDKK Curncy</v>
      </c>
      <c r="L785" s="43">
        <f>IF(D785 = C791,1,_xll.BDP(K785,$L$7))</f>
        <v>1</v>
      </c>
      <c r="M785" s="4">
        <f>IF(D785 = C791,1,_xll.BDP(K785,$M$7)*L785)</f>
        <v>7.4484000000000004</v>
      </c>
      <c r="N785" s="7">
        <f>H785*J785*T785/M785</f>
        <v>-3131.7866924439636</v>
      </c>
      <c r="O785" s="8">
        <f>N785 / Y791</f>
        <v>-1.8614755139657719E-5</v>
      </c>
      <c r="P785" s="7">
        <f>G785*J785*T785/M785</f>
        <v>-517192.202352183</v>
      </c>
      <c r="Q785" s="10">
        <f>P785 / Y791*100</f>
        <v>-0.30740938487778102</v>
      </c>
      <c r="R785" s="10">
        <f>IF(Q785&lt;0,Q785,0)</f>
        <v>-0.30740938487778102</v>
      </c>
      <c r="S785" s="150">
        <f>IF(Q785&gt;0,Q785,0)</f>
        <v>0</v>
      </c>
      <c r="T785" s="33">
        <f>IF(EXACT(D785,UPPER(D785)),1,0.01)/V785</f>
        <v>1</v>
      </c>
      <c r="U785" s="43">
        <v>0</v>
      </c>
      <c r="V785" s="43">
        <v>1</v>
      </c>
      <c r="W785" s="142">
        <f>IF(AND(Q785&lt;0,O785&gt;0),O785,0)</f>
        <v>0</v>
      </c>
      <c r="X785" s="43">
        <f>IF(AND(Q785&gt;0,O785&gt;0),O785,0)</f>
        <v>0</v>
      </c>
      <c r="Y785" s="3"/>
      <c r="Z785" s="2">
        <f>_xll.BDH(C785,$Z$7,$D$1,$D$1)</f>
        <v>222.2</v>
      </c>
      <c r="AA785" s="19">
        <f>IF(OR(F785="#N/A N/A",Z785="#N/A N/A"),0,  F785 - Z785)</f>
        <v>7.6000000000000227</v>
      </c>
      <c r="AB785" s="22">
        <f>IF(OR(Z785=0,Z785="#N/A N/A"),0,AA785 / Z785*100)</f>
        <v>3.420342034203431</v>
      </c>
      <c r="AC785" s="146">
        <v>-16662</v>
      </c>
      <c r="AD785" s="21">
        <f>IF(D785 = C791,1,_xll.BDP(K785,$AD$7)*L785)</f>
        <v>7.4478</v>
      </c>
      <c r="AE785" s="158">
        <f>AA785*AC785*T785/AD785 / AF791</f>
        <v>-9.9927633519096822E-5</v>
      </c>
      <c r="AF785" s="195"/>
      <c r="AG785" s="188"/>
      <c r="AH785" s="170"/>
    </row>
    <row r="786" spans="1:34" s="43" customFormat="1" x14ac:dyDescent="0.2">
      <c r="B786" s="48">
        <v>19393</v>
      </c>
      <c r="C786" s="140" t="s">
        <v>190</v>
      </c>
      <c r="D786" s="43" t="str">
        <f>_xll.BDP(C786,$D$7)</f>
        <v>EUR</v>
      </c>
      <c r="E786" s="43" t="s">
        <v>324</v>
      </c>
      <c r="F786" s="2">
        <f>_xll.BDP(C786,$F$7)</f>
        <v>95.96</v>
      </c>
      <c r="G786" s="2">
        <f>_xll.BDP(C786,$G$7)</f>
        <v>100</v>
      </c>
      <c r="H786" s="33">
        <f>IF(OR(G786="#N/A N/A",F786="#N/A N/A"),0,  G786 - F786)</f>
        <v>4.0400000000000063</v>
      </c>
      <c r="I786" s="22">
        <f>IF(OR(F786=0,F786="#N/A N/A"),0,H786 / F786*100)</f>
        <v>4.2100875364735373</v>
      </c>
      <c r="J786" s="25">
        <v>-3356</v>
      </c>
      <c r="K786" s="48" t="str">
        <f>CONCATENATE(C791,D786, " Curncy")</f>
        <v>EUREUR Curncy</v>
      </c>
      <c r="L786" s="43">
        <f>IF(D786 = C791,1,_xll.BDP(K786,$L$7))</f>
        <v>1</v>
      </c>
      <c r="M786" s="4">
        <f>IF(D786 = C791,1,_xll.BDP(K786,$M$7)*L786)</f>
        <v>1</v>
      </c>
      <c r="N786" s="7">
        <f>H786*J786*T786/M786</f>
        <v>-13558.240000000022</v>
      </c>
      <c r="O786" s="8">
        <f>N786 / Y791</f>
        <v>-8.0587646129807135E-5</v>
      </c>
      <c r="P786" s="7">
        <f>G786*J786*T786/M786</f>
        <v>-335600</v>
      </c>
      <c r="Q786" s="10">
        <f>P786 / Y791*100</f>
        <v>-0.19947437160843318</v>
      </c>
      <c r="R786" s="10">
        <f>IF(Q786&lt;0,Q786,0)</f>
        <v>-0.19947437160843318</v>
      </c>
      <c r="S786" s="150">
        <f>IF(Q786&gt;0,Q786,0)</f>
        <v>0</v>
      </c>
      <c r="T786" s="33">
        <f>IF(EXACT(D786,UPPER(D786)),1,0.01)/V786</f>
        <v>1</v>
      </c>
      <c r="U786" s="43">
        <v>0</v>
      </c>
      <c r="V786" s="43">
        <v>1</v>
      </c>
      <c r="W786" s="142">
        <f>IF(AND(Q786&lt;0,O786&gt;0),O786,0)</f>
        <v>0</v>
      </c>
      <c r="X786" s="43">
        <f>IF(AND(Q786&gt;0,O786&gt;0),O786,0)</f>
        <v>0</v>
      </c>
      <c r="Y786" s="3"/>
      <c r="Z786" s="2">
        <f>_xll.BDH(C786,$Z$7,$D$1,$D$1)</f>
        <v>94.66</v>
      </c>
      <c r="AA786" s="19">
        <f>IF(OR(F786="#N/A N/A",Z786="#N/A N/A"),0,  F786 - Z786)</f>
        <v>1.2999999999999972</v>
      </c>
      <c r="AB786" s="22">
        <f>IF(OR(Z786=0,Z786="#N/A N/A"),0,AA786 / Z786*100)</f>
        <v>1.3733361504331263</v>
      </c>
      <c r="AC786" s="146">
        <v>-3356</v>
      </c>
      <c r="AD786" s="21">
        <f>IF(D786 = C791,1,_xll.BDP(K786,$AD$7)*L786)</f>
        <v>1</v>
      </c>
      <c r="AE786" s="158">
        <f>AA786*AC786*T786/AD786 / AF791</f>
        <v>-2.5641190804379624E-5</v>
      </c>
      <c r="AF786" s="195"/>
      <c r="AG786" s="188"/>
      <c r="AH786" s="170"/>
    </row>
    <row r="787" spans="1:34" s="43" customFormat="1" x14ac:dyDescent="0.2">
      <c r="B787" s="48">
        <v>10174</v>
      </c>
      <c r="C787" s="140" t="s">
        <v>79</v>
      </c>
      <c r="D787" s="43" t="str">
        <f>_xll.BDP(C787,$D$7)</f>
        <v>GBp</v>
      </c>
      <c r="E787" s="43" t="s">
        <v>532</v>
      </c>
      <c r="F787" s="2">
        <f>_xll.BDP(C787,$F$7)</f>
        <v>1210.5</v>
      </c>
      <c r="G787" s="2">
        <f>_xll.BDP(C787,$G$7)</f>
        <v>1215</v>
      </c>
      <c r="H787" s="33">
        <f>IF(OR(G787="#N/A N/A",F787="#N/A N/A"),0,  G787 - F787)</f>
        <v>4.5</v>
      </c>
      <c r="I787" s="22">
        <f>IF(OR(F787=0,F787="#N/A N/A"),0,H787 / F787*100)</f>
        <v>0.37174721189591076</v>
      </c>
      <c r="J787" s="25">
        <v>-13000</v>
      </c>
      <c r="K787" s="48" t="str">
        <f>CONCATENATE(C791,D787, " Curncy")</f>
        <v>EURGBp Curncy</v>
      </c>
      <c r="L787" s="43">
        <f>IF(D787 = C791,1,_xll.BDP(K787,$L$7))</f>
        <v>1</v>
      </c>
      <c r="M787" s="4">
        <f>IF(D787 = C791,1,_xll.BDP(K787,$M$7)*L787)</f>
        <v>0.89085999999999999</v>
      </c>
      <c r="N787" s="7">
        <f>H787*J787*T787/M787</f>
        <v>-656.6688368542757</v>
      </c>
      <c r="O787" s="8">
        <f>N787 / Y791</f>
        <v>-3.9031169125848444E-6</v>
      </c>
      <c r="P787" s="7">
        <f>G787*J787*T787/M787</f>
        <v>-177300.58595065444</v>
      </c>
      <c r="Q787" s="10">
        <f>P787 / Y791*100</f>
        <v>-0.10538415663979078</v>
      </c>
      <c r="R787" s="10">
        <f>IF(Q787&lt;0,Q787,0)</f>
        <v>-0.10538415663979078</v>
      </c>
      <c r="S787" s="150">
        <f>IF(Q787&gt;0,Q787,0)</f>
        <v>0</v>
      </c>
      <c r="T787" s="33">
        <f>IF(EXACT(D787,UPPER(D787)),1,0.01)/V787</f>
        <v>0.01</v>
      </c>
      <c r="U787" s="43">
        <v>0</v>
      </c>
      <c r="V787" s="43">
        <v>1</v>
      </c>
      <c r="W787" s="142">
        <f>IF(AND(Q787&lt;0,O787&gt;0),O787,0)</f>
        <v>0</v>
      </c>
      <c r="X787" s="43">
        <f>IF(AND(Q787&gt;0,O787&gt;0),O787,0)</f>
        <v>0</v>
      </c>
      <c r="Y787" s="3"/>
      <c r="Z787" s="2">
        <f>_xll.BDH(C787,$Z$7,$D$1,$D$1)</f>
        <v>1259.5</v>
      </c>
      <c r="AA787" s="19">
        <f>IF(OR(F787="#N/A N/A",Z787="#N/A N/A"),0,  F787 - Z787)</f>
        <v>-49</v>
      </c>
      <c r="AB787" s="22">
        <f>IF(OR(Z787=0,Z787="#N/A N/A"),0,AA787 / Z787*100)</f>
        <v>-3.8904327113934101</v>
      </c>
      <c r="AC787" s="146">
        <v>-13000</v>
      </c>
      <c r="AD787" s="21">
        <f>IF(D787 = C791,1,_xll.BDP(K787,$AD$7)*L787)</f>
        <v>0.89166000000000001</v>
      </c>
      <c r="AE787" s="158">
        <f>AA787*AC787*T787/AD787 / AF791</f>
        <v>4.1986824878311646E-5</v>
      </c>
      <c r="AF787" s="195"/>
      <c r="AG787" s="188"/>
      <c r="AH787" s="170"/>
    </row>
    <row r="788" spans="1:34" s="43" customFormat="1" ht="12" customHeight="1" x14ac:dyDescent="0.2">
      <c r="B788" s="48">
        <v>18807</v>
      </c>
      <c r="C788" s="140" t="s">
        <v>567</v>
      </c>
      <c r="D788" s="43" t="str">
        <f>_xll.BDP(C788,$D$7)</f>
        <v>USD</v>
      </c>
      <c r="E788" s="43" t="s">
        <v>568</v>
      </c>
      <c r="F788" s="2">
        <f>_xll.BDP(C788,$F$7)</f>
        <v>271.26</v>
      </c>
      <c r="G788" s="2">
        <f>_xll.BDP(C788,$G$7)</f>
        <v>274.7</v>
      </c>
      <c r="H788" s="33">
        <f>IF(OR(G788="#N/A N/A",F788="#N/A N/A"),0,  G788 - F788)</f>
        <v>3.4399999999999977</v>
      </c>
      <c r="I788" s="22">
        <f>IF(OR(F788=0,F788="#N/A N/A"),0,H788 / F788*100)</f>
        <v>1.2681560126815592</v>
      </c>
      <c r="J788" s="25">
        <v>-940</v>
      </c>
      <c r="K788" s="48" t="str">
        <f>CONCATENATE(C791,D788, " Curncy")</f>
        <v>EURUSD Curncy</v>
      </c>
      <c r="L788" s="43">
        <f>IF(D788 = C791,1,_xll.BDP(K788,$L$7))</f>
        <v>1</v>
      </c>
      <c r="M788" s="4">
        <f>IF(D788 = C791,1,_xll.BDP(K788,$M$7)*L788)</f>
        <v>1.2309000000000001</v>
      </c>
      <c r="N788" s="7">
        <f>H788*J788*T788/M788</f>
        <v>-2627.0208790316005</v>
      </c>
      <c r="O788" s="8">
        <f>N788 / Y791</f>
        <v>-1.5614521425716992E-5</v>
      </c>
      <c r="P788" s="7">
        <f>G788*J788*T788/M788</f>
        <v>-209779.83589243641</v>
      </c>
      <c r="Q788" s="10">
        <f>P788 / Y791*100</f>
        <v>-0.12468921615245528</v>
      </c>
      <c r="R788" s="10">
        <f>IF(Q788&lt;0,Q788,0)</f>
        <v>-0.12468921615245528</v>
      </c>
      <c r="S788" s="150">
        <f>IF(Q788&gt;0,Q788,0)</f>
        <v>0</v>
      </c>
      <c r="T788" s="33">
        <f>IF(EXACT(D788,UPPER(D788)),1,0.01)/V788</f>
        <v>1</v>
      </c>
      <c r="U788" s="43">
        <v>0</v>
      </c>
      <c r="V788" s="43">
        <v>1</v>
      </c>
      <c r="W788" s="142">
        <f>IF(AND(Q788&lt;0,O788&gt;0),O788,0)</f>
        <v>0</v>
      </c>
      <c r="X788" s="43">
        <f>IF(AND(Q788&gt;0,O788&gt;0),O788,0)</f>
        <v>0</v>
      </c>
      <c r="Y788" s="3"/>
      <c r="Z788" s="2">
        <f>_xll.BDH(C788,$Z$7,$D$1,$D$1)</f>
        <v>267.76</v>
      </c>
      <c r="AA788" s="19">
        <f>IF(OR(F788="#N/A N/A",Z788="#N/A N/A"),0,  F788 - Z788)</f>
        <v>3.5</v>
      </c>
      <c r="AB788" s="22">
        <f>IF(OR(Z788=0,Z788="#N/A N/A"),0,AA788 / Z788*100)</f>
        <v>1.3071407230355543</v>
      </c>
      <c r="AC788" s="146">
        <v>-940</v>
      </c>
      <c r="AD788" s="21">
        <f>IF(D788 = C791,1,_xll.BDP(K788,$AD$7)*L788)</f>
        <v>1.2319</v>
      </c>
      <c r="AE788" s="158">
        <f>AA788*AC788*T788/AD788 / AF791</f>
        <v>-1.5696156805370619E-5</v>
      </c>
      <c r="AF788" s="195"/>
      <c r="AG788" s="188"/>
      <c r="AH788" s="170"/>
    </row>
    <row r="789" spans="1:34" s="43" customFormat="1" x14ac:dyDescent="0.2">
      <c r="B789" s="48">
        <v>26284</v>
      </c>
      <c r="C789" s="140" t="s">
        <v>31</v>
      </c>
      <c r="D789" s="43" t="str">
        <f>_xll.BDP(C789,$D$7)</f>
        <v>USD</v>
      </c>
      <c r="E789" s="43" t="s">
        <v>323</v>
      </c>
      <c r="F789" s="2">
        <f>_xll.BDP(C789,$F$7)</f>
        <v>101.9</v>
      </c>
      <c r="G789" s="2">
        <f>_xll.BDP(C789,$G$7)</f>
        <v>101.23</v>
      </c>
      <c r="H789" s="33">
        <f>IF(OR(G789="#N/A N/A",F789="#N/A N/A"),0,  G789 - F789)</f>
        <v>-0.67000000000000171</v>
      </c>
      <c r="I789" s="22">
        <f>IF(OR(F789=0,F789="#N/A N/A"),0,H789 / F789*100)</f>
        <v>-0.65750736015701827</v>
      </c>
      <c r="J789" s="25">
        <v>-5845</v>
      </c>
      <c r="K789" s="48" t="str">
        <f>CONCATENATE(C791,D789, " Curncy")</f>
        <v>EURUSD Curncy</v>
      </c>
      <c r="L789" s="43">
        <f>IF(D789 = C791,1,_xll.BDP(K789,$L$7))</f>
        <v>1</v>
      </c>
      <c r="M789" s="4">
        <f>IF(D789 = C791,1,_xll.BDP(K789,$M$7)*L789)</f>
        <v>1.2309000000000001</v>
      </c>
      <c r="N789" s="7">
        <f>H789*J789*T789/M789</f>
        <v>3181.5338370298236</v>
      </c>
      <c r="O789" s="8">
        <f>N789 / Y791</f>
        <v>1.8910442875223219E-5</v>
      </c>
      <c r="P789" s="7">
        <f>G789*J789*T789/M789</f>
        <v>-480696.52286944503</v>
      </c>
      <c r="Q789" s="10">
        <f>P789 / Y791*100</f>
        <v>-0.28571703466549875</v>
      </c>
      <c r="R789" s="10">
        <f>IF(Q789&lt;0,Q789,0)</f>
        <v>-0.28571703466549875</v>
      </c>
      <c r="S789" s="150">
        <f>IF(Q789&gt;0,Q789,0)</f>
        <v>0</v>
      </c>
      <c r="T789" s="33">
        <f>IF(EXACT(D789,UPPER(D789)),1,0.01)/V789</f>
        <v>1</v>
      </c>
      <c r="U789" s="43">
        <v>0</v>
      </c>
      <c r="V789" s="43">
        <v>1</v>
      </c>
      <c r="W789" s="142">
        <f>IF(AND(Q789&lt;0,O789&gt;0),O789,0)</f>
        <v>1.8910442875223219E-5</v>
      </c>
      <c r="X789" s="43">
        <f>IF(AND(Q789&gt;0,O789&gt;0),O789,0)</f>
        <v>0</v>
      </c>
      <c r="Y789" s="3"/>
      <c r="Z789" s="2">
        <f>_xll.BDH(C789,$Z$7,$D$1,$D$1)</f>
        <v>102.57</v>
      </c>
      <c r="AA789" s="19">
        <f>IF(OR(F789="#N/A N/A",Z789="#N/A N/A"),0,  F789 - Z789)</f>
        <v>-0.66999999999998749</v>
      </c>
      <c r="AB789" s="22">
        <f>IF(OR(Z789=0,Z789="#N/A N/A"),0,AA789 / Z789*100)</f>
        <v>-0.65321244028467151</v>
      </c>
      <c r="AC789" s="146">
        <v>-5845</v>
      </c>
      <c r="AD789" s="21">
        <f>IF(D789 = C791,1,_xll.BDP(K789,$AD$7)*L789)</f>
        <v>1.2319</v>
      </c>
      <c r="AE789" s="158">
        <f>AA789*AC789*T789/AD789 / AF791</f>
        <v>1.8683436010137083E-5</v>
      </c>
      <c r="AF789" s="195"/>
      <c r="AG789" s="188"/>
      <c r="AH789" s="170"/>
    </row>
    <row r="790" spans="1:34" x14ac:dyDescent="0.2">
      <c r="A790" s="43" t="s">
        <v>318</v>
      </c>
      <c r="E790" s="107" t="s">
        <v>320</v>
      </c>
      <c r="F790" s="102"/>
      <c r="G790" s="102"/>
      <c r="H790" s="103"/>
      <c r="I790" s="104"/>
      <c r="J790" s="105"/>
      <c r="K790" s="106"/>
      <c r="L790" s="107"/>
      <c r="M790" s="108"/>
      <c r="N790" s="200">
        <f xml:space="preserve"> SUM(N728:N789)</f>
        <v>-26056.479874386896</v>
      </c>
      <c r="O790" s="109">
        <f xml:space="preserve"> SUM(O728:O789)</f>
        <v>-1.5487484950152283E-4</v>
      </c>
      <c r="P790" s="200">
        <f xml:space="preserve"> SUM(P728:P789)</f>
        <v>-2927854.5112115461</v>
      </c>
      <c r="Q790" s="201">
        <f xml:space="preserve"> SUM(Q728:Q789)</f>
        <v>-1.740262034519783</v>
      </c>
      <c r="R790" s="201">
        <f xml:space="preserve"> SUM(R728:R789)</f>
        <v>-7.0214270618407966</v>
      </c>
      <c r="S790" s="202">
        <f xml:space="preserve"> SUM(S728:S789)</f>
        <v>5.2811650273210136</v>
      </c>
      <c r="W790" s="203">
        <f xml:space="preserve"> SUM(W728:W789)</f>
        <v>1.5417670856704416E-4</v>
      </c>
      <c r="X790" s="5">
        <f xml:space="preserve"> SUM(X728:X789)</f>
        <v>4.7831977261621975E-4</v>
      </c>
      <c r="Y790" s="3">
        <v>13537487.745265581</v>
      </c>
      <c r="Z790" s="102"/>
      <c r="AB790" s="104"/>
      <c r="AE790" s="204">
        <f xml:space="preserve"> SUM(AE728:AE789)</f>
        <v>-2.6730575089359607E-4</v>
      </c>
      <c r="AF790" s="195">
        <v>13590685.154720349</v>
      </c>
      <c r="AH790" s="170"/>
    </row>
    <row r="791" spans="1:34" ht="12.75" thickBot="1" x14ac:dyDescent="0.25">
      <c r="A791" s="43" t="s">
        <v>292</v>
      </c>
      <c r="C791" s="116" t="s">
        <v>7</v>
      </c>
      <c r="D791" s="110"/>
      <c r="E791" s="110" t="s">
        <v>251</v>
      </c>
      <c r="F791" s="111"/>
      <c r="G791" s="111"/>
      <c r="H791" s="112"/>
      <c r="I791" s="113"/>
      <c r="J791" s="114"/>
      <c r="K791" s="115"/>
      <c r="L791" s="116"/>
      <c r="M791" s="117"/>
      <c r="N791" s="99">
        <f>N727+N790</f>
        <v>-2613819.6217324878</v>
      </c>
      <c r="O791" s="94">
        <f>O727+O790</f>
        <v>-1.5536055618083442E-2</v>
      </c>
      <c r="P791" s="99">
        <f>P727+P790</f>
        <v>-122308687.28223073</v>
      </c>
      <c r="Q791" s="100">
        <f>Q727+Q790</f>
        <v>-72.697999218937284</v>
      </c>
      <c r="R791" s="100">
        <f>R727+R790</f>
        <v>-379.4375418306272</v>
      </c>
      <c r="S791" s="157">
        <f>S727+S790</f>
        <v>306.7395426116899</v>
      </c>
      <c r="T791" s="192"/>
      <c r="U791" s="110"/>
      <c r="V791" s="110"/>
      <c r="W791" s="193">
        <f>W727+W790</f>
        <v>6.116477014401627E-3</v>
      </c>
      <c r="X791" s="193">
        <f>X727+X790</f>
        <v>1.0153826035074868E-2</v>
      </c>
      <c r="Y791" s="209">
        <v>168242164.29105014</v>
      </c>
      <c r="Z791" s="111"/>
      <c r="AA791" s="116"/>
      <c r="AB791" s="113"/>
      <c r="AC791" s="185"/>
      <c r="AD791" s="117"/>
      <c r="AE791" s="210" t="e">
        <f>AE727+AE790</f>
        <v>#N/A</v>
      </c>
      <c r="AF791" s="199">
        <v>170148104.01296985</v>
      </c>
      <c r="AH791" s="170"/>
    </row>
    <row r="792" spans="1:34" ht="12.75" thickTop="1" x14ac:dyDescent="0.2">
      <c r="A792" s="43"/>
    </row>
    <row r="793" spans="1:34" x14ac:dyDescent="0.2">
      <c r="A793" s="43" t="s">
        <v>472</v>
      </c>
      <c r="E793" s="5" t="s">
        <v>269</v>
      </c>
    </row>
    <row r="794" spans="1:34" s="43" customFormat="1" x14ac:dyDescent="0.2">
      <c r="A794" s="43" t="s">
        <v>472</v>
      </c>
      <c r="B794" s="48"/>
      <c r="C794" s="140"/>
      <c r="E794" s="43" t="s">
        <v>251</v>
      </c>
      <c r="F794" s="4"/>
      <c r="G794" s="4"/>
      <c r="H794" s="33"/>
      <c r="I794" s="22"/>
      <c r="J794" s="25"/>
      <c r="K794" s="48"/>
      <c r="M794" s="4"/>
      <c r="N794" s="7"/>
      <c r="O794" s="8">
        <f>O791-O725</f>
        <v>-1.6874744387403842E-2</v>
      </c>
      <c r="P794" s="7"/>
      <c r="Q794" s="10"/>
      <c r="R794" s="10"/>
      <c r="S794" s="150"/>
      <c r="T794" s="33"/>
      <c r="W794" s="142"/>
      <c r="Y794" s="3"/>
      <c r="Z794" s="2"/>
      <c r="AA794" s="19"/>
      <c r="AB794" s="22"/>
      <c r="AC794" s="146"/>
      <c r="AD794" s="21"/>
      <c r="AE794" s="8" t="e">
        <f>AE791-AE725</f>
        <v>#N/A</v>
      </c>
      <c r="AF794" s="195"/>
      <c r="AG794" s="188"/>
    </row>
    <row r="795" spans="1:34" s="43" customFormat="1" x14ac:dyDescent="0.2">
      <c r="B795" s="48"/>
      <c r="C795" s="140" t="s">
        <v>264</v>
      </c>
      <c r="D795" s="43" t="s">
        <v>36</v>
      </c>
      <c r="E795" s="43" t="s">
        <v>265</v>
      </c>
      <c r="F795" s="21">
        <v>1.2403</v>
      </c>
      <c r="G795" s="21">
        <f>_xll.BDP(C795,$G$7)</f>
        <v>1.2309000000000001</v>
      </c>
      <c r="H795" s="36">
        <f>IF(OR(G795="#N/A N/A",F795="#N/A N/A"),0,  G795 - F795)</f>
        <v>-9.3999999999998529E-3</v>
      </c>
      <c r="I795" s="24">
        <f>IF(OR(F795=0,F795="#N/A N/A"),0,H795 / F795*100)</f>
        <v>-0.75788115778439524</v>
      </c>
      <c r="J795" s="28">
        <v>0</v>
      </c>
      <c r="K795" s="51" t="str">
        <f>CONCATENATE(C804,D795, " Curncy")</f>
        <v>USDUSD Curncy</v>
      </c>
      <c r="L795" s="19">
        <f>IF(D795 = C804,1,_xll.BDP(K795,$L$7))</f>
        <v>1</v>
      </c>
      <c r="M795" s="21">
        <f>IF(D795 = C804,1,_xll.BDP(K795,$M$7)*L795)</f>
        <v>1</v>
      </c>
      <c r="N795" s="7">
        <f>H795*J795/M795/G795</f>
        <v>0</v>
      </c>
      <c r="O795" s="53">
        <f>N795 / Y804</f>
        <v>0</v>
      </c>
      <c r="P795" s="7">
        <f>ABS(J795/M795)</f>
        <v>0</v>
      </c>
      <c r="Q795" s="54">
        <f>P795 / Y804*100</f>
        <v>0</v>
      </c>
      <c r="R795" s="54">
        <f>IF(Q795&lt;0,Q795,0)</f>
        <v>0</v>
      </c>
      <c r="S795" s="150">
        <f>IF(Q795&gt;0,Q795,0)</f>
        <v>0</v>
      </c>
      <c r="T795" s="33">
        <f>IF(EXACT(D795,UPPER(D795)),1,0.01)/V795</f>
        <v>1</v>
      </c>
      <c r="U795" s="43">
        <v>2</v>
      </c>
      <c r="V795" s="43">
        <v>1</v>
      </c>
      <c r="W795" s="142">
        <f>IF(AND(Q795&lt;0,O795&gt;0),O795,0)</f>
        <v>0</v>
      </c>
      <c r="X795" s="43">
        <f>IF(AND(Q795&gt;0,O795&gt;0),O795,0)</f>
        <v>0</v>
      </c>
      <c r="Y795" s="3"/>
      <c r="Z795" s="21">
        <v>1.2398</v>
      </c>
      <c r="AA795" s="214">
        <f>IF(OR(F795="#N/A N/A",Z795="#N/A N/A"),0,  F795 - Z795)</f>
        <v>4.9999999999994493E-4</v>
      </c>
      <c r="AB795" s="24">
        <f>IF(OR(Z795=0,Z795="#N/A N/A"),0,AA795 / Z795*100)</f>
        <v>4.032908533634013E-2</v>
      </c>
      <c r="AC795" s="146">
        <v>0</v>
      </c>
      <c r="AD795" s="21">
        <f>IF(D795 = C804,1,_xll.BDP(K795,$AD$7)*L795)</f>
        <v>1</v>
      </c>
      <c r="AE795" s="158">
        <f>AA795*AC795/AD795/Z795 / AF804</f>
        <v>0</v>
      </c>
      <c r="AF795" s="195"/>
      <c r="AG795" s="188"/>
    </row>
    <row r="796" spans="1:34" s="43" customFormat="1" x14ac:dyDescent="0.2">
      <c r="B796" s="48"/>
      <c r="C796" s="140" t="s">
        <v>250</v>
      </c>
      <c r="D796" s="43" t="s">
        <v>87</v>
      </c>
      <c r="E796" s="43" t="s">
        <v>252</v>
      </c>
      <c r="F796" s="21">
        <v>1.3895361900000001</v>
      </c>
      <c r="G796" s="21">
        <f>_xll.BDP(C796,$G$7)</f>
        <v>1.3816999999999999</v>
      </c>
      <c r="H796" s="36">
        <f>IF(OR(G796="#N/A N/A",F796="#N/A N/A"),0,  G796 - F796)</f>
        <v>-7.8361900000001317E-3</v>
      </c>
      <c r="I796" s="24">
        <f>IF(OR(F796=0,F796="#N/A N/A"),0,H796 / F796*100)</f>
        <v>-0.56394285059967608</v>
      </c>
      <c r="J796" s="28">
        <v>-24000000</v>
      </c>
      <c r="K796" s="51" t="str">
        <f>CONCATENATE(C804,D796, " Curncy")</f>
        <v>USDGBP Curncy</v>
      </c>
      <c r="L796" s="19">
        <f>IF(D796 = C804,1,_xll.BDP(K796,$L$7))</f>
        <v>1</v>
      </c>
      <c r="M796" s="21">
        <f>IF(D796 = C804,1,_xll.BDP(K796,$M$7)*L796)</f>
        <v>0.7238</v>
      </c>
      <c r="N796" s="7">
        <f>H796*J796/M796/G796</f>
        <v>188054.55745765488</v>
      </c>
      <c r="O796" s="53">
        <f>N796 / Y804</f>
        <v>1.1748217124342094E-3</v>
      </c>
      <c r="P796" s="7">
        <f>ABS(J796/M796)</f>
        <v>33158331.030671455</v>
      </c>
      <c r="Q796" s="54">
        <f>P796 / Y804*100</f>
        <v>20.714800943702482</v>
      </c>
      <c r="R796" s="54">
        <f>IF(Q796&lt;0,Q796,0)</f>
        <v>0</v>
      </c>
      <c r="S796" s="150">
        <f>IF(Q796&gt;0,Q796,0)</f>
        <v>20.714800943702482</v>
      </c>
      <c r="T796" s="33">
        <f>IF(EXACT(D796,UPPER(D796)),1,0.01)/V796</f>
        <v>1</v>
      </c>
      <c r="U796" s="43">
        <v>2</v>
      </c>
      <c r="V796" s="43">
        <v>1</v>
      </c>
      <c r="W796" s="142">
        <f>IF(AND(Q796&lt;0,O796&gt;0),O796,0)</f>
        <v>0</v>
      </c>
      <c r="X796" s="43">
        <f>IF(AND(Q796&gt;0,O796&gt;0),O796,0)</f>
        <v>1.1748217124342094E-3</v>
      </c>
      <c r="Y796" s="3"/>
      <c r="Z796" s="21">
        <v>1.3883538600000001</v>
      </c>
      <c r="AA796" s="214">
        <f>IF(OR(F796="#N/A N/A",Z796="#N/A N/A"),0,  F796 - Z796)</f>
        <v>1.1823300000000092E-3</v>
      </c>
      <c r="AB796" s="24">
        <f>IF(OR(Z796=0,Z796="#N/A N/A"),0,AA796 / Z796*100)</f>
        <v>8.5160565621217724E-2</v>
      </c>
      <c r="AC796" s="146">
        <v>-24000000</v>
      </c>
      <c r="AD796" s="21">
        <f>IF(D796 = C804,1,_xll.BDP(K796,$AD$7)*L796)</f>
        <v>0.7238</v>
      </c>
      <c r="AE796" s="158">
        <f>AA796*AC796/AD796/Z796 / AF804</f>
        <v>-1.7551174904203035E-4</v>
      </c>
      <c r="AF796" s="195"/>
      <c r="AG796" s="188"/>
    </row>
    <row r="797" spans="1:34" s="43" customFormat="1" x14ac:dyDescent="0.2">
      <c r="B797" s="48"/>
      <c r="C797" s="140" t="s">
        <v>246</v>
      </c>
      <c r="D797" s="43" t="s">
        <v>36</v>
      </c>
      <c r="E797" s="43" t="s">
        <v>466</v>
      </c>
      <c r="F797" s="21">
        <v>0.89259999999999995</v>
      </c>
      <c r="G797" s="21">
        <f>_xll.BDP(C797,$G$7)</f>
        <v>0.89085999999999999</v>
      </c>
      <c r="H797" s="36">
        <f>IF(OR(G797="#N/A N/A",F797="#N/A N/A"),0,  G797 - F797)</f>
        <v>-1.7399999999999638E-3</v>
      </c>
      <c r="I797" s="24">
        <f>IF(OR(F797=0,F797="#N/A N/A"),0,H797 / F797*100)</f>
        <v>-0.19493614160877928</v>
      </c>
      <c r="J797" s="28">
        <v>0</v>
      </c>
      <c r="K797" s="51" t="str">
        <f>CONCATENATE(C804,D797, " Curncy")</f>
        <v>USDUSD Curncy</v>
      </c>
      <c r="L797" s="19">
        <f>IF(D797 = C804,1,_xll.BDP(K797,$L$7))</f>
        <v>1</v>
      </c>
      <c r="M797" s="21">
        <f>IF(D797 = C804,1,_xll.BDP(K797,$M$7)*L797)</f>
        <v>1</v>
      </c>
      <c r="N797" s="7">
        <f>H797*J797/M797/G797</f>
        <v>0</v>
      </c>
      <c r="O797" s="53">
        <f>N797 / Y804</f>
        <v>0</v>
      </c>
      <c r="P797" s="7">
        <f>ABS(J797/M797)</f>
        <v>0</v>
      </c>
      <c r="Q797" s="54">
        <f>P797 / Y804*100</f>
        <v>0</v>
      </c>
      <c r="R797" s="54">
        <f>IF(Q797&lt;0,Q797,0)</f>
        <v>0</v>
      </c>
      <c r="S797" s="150">
        <f>IF(Q797&gt;0,Q797,0)</f>
        <v>0</v>
      </c>
      <c r="T797" s="33">
        <f>IF(EXACT(D797,UPPER(D797)),1,0.01)/V797</f>
        <v>1</v>
      </c>
      <c r="U797" s="43">
        <v>2</v>
      </c>
      <c r="V797" s="43">
        <v>1</v>
      </c>
      <c r="W797" s="142">
        <f>IF(AND(Q797&lt;0,O797&gt;0),O797,0)</f>
        <v>0</v>
      </c>
      <c r="X797" s="43">
        <f>IF(AND(Q797&gt;0,O797&gt;0),O797,0)</f>
        <v>0</v>
      </c>
      <c r="Y797" s="3"/>
      <c r="Z797" s="21">
        <v>0.89300000000000002</v>
      </c>
      <c r="AA797" s="214">
        <f>IF(OR(F797="#N/A N/A",Z797="#N/A N/A"),0,  F797 - Z797)</f>
        <v>-4.0000000000006697E-4</v>
      </c>
      <c r="AB797" s="24">
        <f>IF(OR(Z797=0,Z797="#N/A N/A"),0,AA797 / Z797*100)</f>
        <v>-4.4792833146704028E-2</v>
      </c>
      <c r="AC797" s="146">
        <v>0</v>
      </c>
      <c r="AD797" s="21">
        <f>IF(D797 = C804,1,_xll.BDP(K797,$AD$7)*L797)</f>
        <v>1</v>
      </c>
      <c r="AE797" s="158">
        <f>AA797*AC797/AD797/Z797 / AF804</f>
        <v>0</v>
      </c>
      <c r="AF797" s="195"/>
      <c r="AG797" s="188"/>
    </row>
    <row r="798" spans="1:34" s="43" customFormat="1" x14ac:dyDescent="0.2">
      <c r="B798" s="48"/>
      <c r="C798" s="140" t="s">
        <v>254</v>
      </c>
      <c r="D798" s="43" t="s">
        <v>36</v>
      </c>
      <c r="E798" s="43" t="s">
        <v>257</v>
      </c>
      <c r="F798" s="21">
        <v>56.824155449999999</v>
      </c>
      <c r="G798" s="21">
        <f>_xll.BDP(C798,$G$7)</f>
        <v>56.933599999999998</v>
      </c>
      <c r="H798" s="36">
        <f>IF(OR(G798="#N/A N/A",F798="#N/A N/A"),0,  G798 - F798)</f>
        <v>0.1094445499999992</v>
      </c>
      <c r="I798" s="24">
        <f>IF(OR(F798=0,F798="#N/A N/A"),0,H798 / F798*100)</f>
        <v>0.19260215859486074</v>
      </c>
      <c r="J798" s="28">
        <v>0</v>
      </c>
      <c r="K798" s="51" t="str">
        <f>CONCATENATE(C804,D798, " Curncy")</f>
        <v>USDUSD Curncy</v>
      </c>
      <c r="L798" s="19">
        <f>IF(D798 = C804,1,_xll.BDP(K798,$L$7))</f>
        <v>1</v>
      </c>
      <c r="M798" s="21">
        <f>IF(D798 = C804,1,_xll.BDP(K798,$M$7)*L798)</f>
        <v>1</v>
      </c>
      <c r="N798" s="7">
        <f>H798*J798/M798/G798</f>
        <v>0</v>
      </c>
      <c r="O798" s="53">
        <f>N798 / Y804</f>
        <v>0</v>
      </c>
      <c r="P798" s="7">
        <f>ABS(J798/M798)</f>
        <v>0</v>
      </c>
      <c r="Q798" s="54">
        <f>P798 / Y804*100</f>
        <v>0</v>
      </c>
      <c r="R798" s="54">
        <f>IF(Q798&lt;0,Q798,0)</f>
        <v>0</v>
      </c>
      <c r="S798" s="150">
        <f>IF(Q798&gt;0,Q798,0)</f>
        <v>0</v>
      </c>
      <c r="T798" s="33">
        <f>IF(EXACT(D798,UPPER(D798)),1,0.01)/V798</f>
        <v>1</v>
      </c>
      <c r="U798" s="43">
        <v>2</v>
      </c>
      <c r="V798" s="43">
        <v>1</v>
      </c>
      <c r="W798" s="142">
        <f>IF(AND(Q798&lt;0,O798&gt;0),O798,0)</f>
        <v>0</v>
      </c>
      <c r="X798" s="43">
        <f>IF(AND(Q798&gt;0,O798&gt;0),O798,0)</f>
        <v>0</v>
      </c>
      <c r="Y798" s="3"/>
      <c r="Z798" s="21">
        <v>56.681561539999997</v>
      </c>
      <c r="AA798" s="214">
        <f>IF(OR(F798="#N/A N/A",Z798="#N/A N/A"),0,  F798 - Z798)</f>
        <v>0.14259391000000221</v>
      </c>
      <c r="AB798" s="24">
        <f>IF(OR(Z798=0,Z798="#N/A N/A"),0,AA798 / Z798*100)</f>
        <v>0.25157018636364514</v>
      </c>
      <c r="AC798" s="146">
        <v>0</v>
      </c>
      <c r="AD798" s="21">
        <f>IF(D798 = C804,1,_xll.BDP(K798,$AD$7)*L798)</f>
        <v>1</v>
      </c>
      <c r="AE798" s="158">
        <f>AA798*AC798/AD798/Z798 / AF804</f>
        <v>0</v>
      </c>
      <c r="AF798" s="195"/>
      <c r="AG798" s="188"/>
    </row>
    <row r="799" spans="1:34" s="43" customFormat="1" x14ac:dyDescent="0.2">
      <c r="B799" s="48"/>
      <c r="C799" s="140" t="s">
        <v>261</v>
      </c>
      <c r="D799" s="43" t="s">
        <v>36</v>
      </c>
      <c r="E799" s="43" t="s">
        <v>262</v>
      </c>
      <c r="F799" s="21">
        <v>7.8364911700000004</v>
      </c>
      <c r="G799" s="21">
        <f>_xll.BDP(C799,$G$7)</f>
        <v>7.8390000000000004</v>
      </c>
      <c r="H799" s="36">
        <f>IF(OR(G799="#N/A N/A",F799="#N/A N/A"),0,  G799 - F799)</f>
        <v>2.5088300000000174E-3</v>
      </c>
      <c r="I799" s="24">
        <f>IF(OR(F799=0,F799="#N/A N/A"),0,H799 / F799*100)</f>
        <v>3.2014710992139324E-2</v>
      </c>
      <c r="J799" s="28">
        <v>136000000</v>
      </c>
      <c r="K799" s="51" t="str">
        <f>CONCATENATE(C804,D799, " Curncy")</f>
        <v>USDUSD Curncy</v>
      </c>
      <c r="L799" s="19">
        <f>IF(D799 = C804,1,_xll.BDP(K799,$L$7))</f>
        <v>1</v>
      </c>
      <c r="M799" s="21">
        <f>IF(D799 = C804,1,_xll.BDP(K799,$M$7)*L799)</f>
        <v>1</v>
      </c>
      <c r="N799" s="7">
        <f>H799*J799/M799/G799</f>
        <v>43526.072203087431</v>
      </c>
      <c r="O799" s="53">
        <f>N799 / Y804</f>
        <v>2.7191776350690466E-4</v>
      </c>
      <c r="P799" s="7">
        <f>ABS(J799/M799)</f>
        <v>136000000</v>
      </c>
      <c r="Q799" s="54">
        <f>P799 / Y804*100</f>
        <v>84.962446563960526</v>
      </c>
      <c r="R799" s="54">
        <f>IF(Q799&lt;0,Q799,0)</f>
        <v>0</v>
      </c>
      <c r="S799" s="150">
        <f>IF(Q799&gt;0,Q799,0)</f>
        <v>84.962446563960526</v>
      </c>
      <c r="T799" s="33">
        <f>IF(EXACT(D799,UPPER(D799)),1,0.01)/V799</f>
        <v>1</v>
      </c>
      <c r="U799" s="43">
        <v>2</v>
      </c>
      <c r="V799" s="43">
        <v>1</v>
      </c>
      <c r="W799" s="142">
        <f>IF(AND(Q799&lt;0,O799&gt;0),O799,0)</f>
        <v>0</v>
      </c>
      <c r="X799" s="43">
        <f>IF(AND(Q799&gt;0,O799&gt;0),O799,0)</f>
        <v>2.7191776350690466E-4</v>
      </c>
      <c r="Y799" s="3"/>
      <c r="Z799" s="21">
        <v>7.8331182400000001</v>
      </c>
      <c r="AA799" s="214">
        <f>IF(OR(F799="#N/A N/A",Z799="#N/A N/A"),0,  F799 - Z799)</f>
        <v>3.3729300000002738E-3</v>
      </c>
      <c r="AB799" s="24">
        <f>IF(OR(Z799=0,Z799="#N/A N/A"),0,AA799 / Z799*100)</f>
        <v>4.3059863219941305E-2</v>
      </c>
      <c r="AC799" s="146">
        <v>136000000</v>
      </c>
      <c r="AD799" s="21">
        <f>IF(D799 = C804,1,_xll.BDP(K799,$AD$7)*L799)</f>
        <v>1</v>
      </c>
      <c r="AE799" s="158">
        <f>AA799*AC799/AD799/Z799 / AF804</f>
        <v>3.639875660583408E-4</v>
      </c>
      <c r="AF799" s="195"/>
      <c r="AG799" s="188"/>
    </row>
    <row r="800" spans="1:34" s="43" customFormat="1" x14ac:dyDescent="0.2">
      <c r="B800" s="48"/>
      <c r="C800" s="140" t="s">
        <v>321</v>
      </c>
      <c r="D800" s="43" t="s">
        <v>36</v>
      </c>
      <c r="E800" s="43" t="s">
        <v>263</v>
      </c>
      <c r="F800" s="21">
        <v>0.78094697999999996</v>
      </c>
      <c r="G800" s="21">
        <f>_xll.BDP(C800,$G$7)</f>
        <v>0.78039999999999998</v>
      </c>
      <c r="H800" s="36">
        <f>IF(OR(G800="#N/A N/A",F800="#N/A N/A"),0,  G800 - F800)</f>
        <v>-5.4697999999997471E-4</v>
      </c>
      <c r="I800" s="24">
        <f>IF(OR(F800=0,F800="#N/A N/A"),0,H800 / F800*100)</f>
        <v>-7.0040606341799899E-2</v>
      </c>
      <c r="J800" s="28">
        <v>12000000</v>
      </c>
      <c r="K800" s="51" t="str">
        <f>CONCATENATE(C804,D800, " Curncy")</f>
        <v>USDUSD Curncy</v>
      </c>
      <c r="L800" s="19">
        <f>IF(D800 = C804,1,_xll.BDP(K800,$L$7))</f>
        <v>1</v>
      </c>
      <c r="M800" s="21">
        <f>IF(D800 = C804,1,_xll.BDP(K800,$M$7)*L800)</f>
        <v>1</v>
      </c>
      <c r="N800" s="7">
        <f>H800*J800/M800/G800</f>
        <v>-8410.7637109170901</v>
      </c>
      <c r="O800" s="53">
        <f>N800 / Y804</f>
        <v>-5.254404870227144E-5</v>
      </c>
      <c r="P800" s="7">
        <f>ABS(J800/M800)</f>
        <v>12000000</v>
      </c>
      <c r="Q800" s="54">
        <f>P800 / Y804*100</f>
        <v>7.4966864615259299</v>
      </c>
      <c r="R800" s="54">
        <f>IF(Q800&lt;0,Q800,0)</f>
        <v>0</v>
      </c>
      <c r="S800" s="150">
        <f>IF(Q800&gt;0,Q800,0)</f>
        <v>7.4966864615259299</v>
      </c>
      <c r="T800" s="33">
        <f>IF(EXACT(D800,UPPER(D800)),1,0.01)/V800</f>
        <v>1</v>
      </c>
      <c r="U800" s="43">
        <v>2</v>
      </c>
      <c r="V800" s="43">
        <v>1</v>
      </c>
      <c r="W800" s="142">
        <f>IF(AND(Q800&lt;0,O800&gt;0),O800,0)</f>
        <v>0</v>
      </c>
      <c r="X800" s="43">
        <f>IF(AND(Q800&gt;0,O800&gt;0),O800,0)</f>
        <v>0</v>
      </c>
      <c r="Y800" s="3"/>
      <c r="Z800" s="21">
        <v>0.78137014000000005</v>
      </c>
      <c r="AA800" s="214">
        <f>IF(OR(F800="#N/A N/A",Z800="#N/A N/A"),0,  F800 - Z800)</f>
        <v>-4.2316000000008902E-4</v>
      </c>
      <c r="AB800" s="24">
        <f>IF(OR(Z800=0,Z800="#N/A N/A"),0,AA800 / Z800*100)</f>
        <v>-5.4156151910295547E-2</v>
      </c>
      <c r="AC800" s="146">
        <v>12000000</v>
      </c>
      <c r="AD800" s="21">
        <f>IF(D800 = C804,1,_xll.BDP(K800,$AD$7)*L800)</f>
        <v>1</v>
      </c>
      <c r="AE800" s="158">
        <f>AA800*AC800/AD800/Z800 / AF804</f>
        <v>-4.0392807307438025E-5</v>
      </c>
      <c r="AF800" s="195"/>
      <c r="AG800" s="188"/>
    </row>
    <row r="801" spans="1:33" s="43" customFormat="1" x14ac:dyDescent="0.2">
      <c r="B801" s="48"/>
      <c r="C801" s="140" t="s">
        <v>256</v>
      </c>
      <c r="D801" s="43" t="s">
        <v>87</v>
      </c>
      <c r="E801" s="43" t="s">
        <v>467</v>
      </c>
      <c r="F801" s="21">
        <v>16.488460679999999</v>
      </c>
      <c r="G801" s="21">
        <f>_xll.BDP(C801,$G$7)</f>
        <v>16.451899999999998</v>
      </c>
      <c r="H801" s="36">
        <f>IF(OR(G801="#N/A N/A",F801="#N/A N/A"),0,  G801 - F801)</f>
        <v>-3.65606800000009E-2</v>
      </c>
      <c r="I801" s="24">
        <f>IF(OR(F801=0,F801="#N/A N/A"),0,H801 / F801*100)</f>
        <v>-0.22173494972970942</v>
      </c>
      <c r="J801" s="28">
        <v>0</v>
      </c>
      <c r="K801" s="51" t="str">
        <f>CONCATENATE(C804,D801, " Curncy")</f>
        <v>USDGBP Curncy</v>
      </c>
      <c r="L801" s="19">
        <f>IF(D801 = C804,1,_xll.BDP(K801,$L$7))</f>
        <v>1</v>
      </c>
      <c r="M801" s="21">
        <f>IF(D801 = C804,1,_xll.BDP(K801,$M$7)*L801)</f>
        <v>0.7238</v>
      </c>
      <c r="N801" s="7">
        <f>H801*J801/M801/G801</f>
        <v>0</v>
      </c>
      <c r="O801" s="53">
        <f>N801 / Y804</f>
        <v>0</v>
      </c>
      <c r="P801" s="7">
        <f>ABS(J801/M801)</f>
        <v>0</v>
      </c>
      <c r="Q801" s="54">
        <f>P801 / Y804*100</f>
        <v>0</v>
      </c>
      <c r="R801" s="54">
        <f>IF(Q801&lt;0,Q801,0)</f>
        <v>0</v>
      </c>
      <c r="S801" s="150">
        <f>IF(Q801&gt;0,Q801,0)</f>
        <v>0</v>
      </c>
      <c r="T801" s="33">
        <f>IF(EXACT(D801,UPPER(D801)),1,0.01)/V801</f>
        <v>1</v>
      </c>
      <c r="U801" s="43">
        <v>2</v>
      </c>
      <c r="V801" s="43">
        <v>1</v>
      </c>
      <c r="W801" s="142">
        <f>IF(AND(Q801&lt;0,O801&gt;0),O801,0)</f>
        <v>0</v>
      </c>
      <c r="X801" s="43">
        <f>IF(AND(Q801&gt;0,O801&gt;0),O801,0)</f>
        <v>0</v>
      </c>
      <c r="Y801" s="3"/>
      <c r="Z801" s="21">
        <v>16.372004480000001</v>
      </c>
      <c r="AA801" s="214">
        <f>IF(OR(F801="#N/A N/A",Z801="#N/A N/A"),0,  F801 - Z801)</f>
        <v>0.11645619999999823</v>
      </c>
      <c r="AB801" s="24">
        <f>IF(OR(Z801=0,Z801="#N/A N/A"),0,AA801 / Z801*100)</f>
        <v>0.71131302304651112</v>
      </c>
      <c r="AC801" s="146">
        <v>0</v>
      </c>
      <c r="AD801" s="21">
        <f>IF(D801 = C804,1,_xll.BDP(K801,$AD$7)*L801)</f>
        <v>0.7238</v>
      </c>
      <c r="AE801" s="158">
        <f>AA801*AC801/AD801/Z801 / AF804</f>
        <v>0</v>
      </c>
      <c r="AF801" s="195"/>
      <c r="AG801" s="188"/>
    </row>
    <row r="802" spans="1:33" s="43" customFormat="1" x14ac:dyDescent="0.2">
      <c r="B802" s="48"/>
      <c r="C802" s="140" t="s">
        <v>260</v>
      </c>
      <c r="D802" s="43" t="s">
        <v>36</v>
      </c>
      <c r="E802" s="43" t="s">
        <v>468</v>
      </c>
      <c r="F802" s="21">
        <v>105.99452008331168</v>
      </c>
      <c r="G802" s="21">
        <f>_xll.BDP(C802,$G$7)</f>
        <v>106.71</v>
      </c>
      <c r="H802" s="36">
        <f>IF(OR(G802="#N/A N/A",F802="#N/A N/A"),0,  G802 - F802)</f>
        <v>0.71547991668830946</v>
      </c>
      <c r="I802" s="24">
        <f>IF(OR(F802=0,F802="#N/A N/A"),0,H802 / F802*100)</f>
        <v>0.67501595000000214</v>
      </c>
      <c r="J802" s="28">
        <v>0</v>
      </c>
      <c r="K802" s="51" t="str">
        <f>CONCATENATE(C804,D802, " Curncy")</f>
        <v>USDUSD Curncy</v>
      </c>
      <c r="L802" s="19">
        <f>IF(D802 = C804,1,_xll.BDP(K802,$L$7))</f>
        <v>1</v>
      </c>
      <c r="M802" s="21">
        <f>IF(D802 = C804,1,_xll.BDP(K802,$M$7)*L802)</f>
        <v>1</v>
      </c>
      <c r="N802" s="7">
        <f>H802*J802/M802/G802</f>
        <v>0</v>
      </c>
      <c r="O802" s="53">
        <f>N802 / Y804</f>
        <v>0</v>
      </c>
      <c r="P802" s="7">
        <f>ABS(J802/M802)</f>
        <v>0</v>
      </c>
      <c r="Q802" s="54">
        <f>P802 / Y804*100</f>
        <v>0</v>
      </c>
      <c r="R802" s="54">
        <f>IF(Q802&lt;0,Q802,0)</f>
        <v>0</v>
      </c>
      <c r="S802" s="150">
        <f>IF(Q802&gt;0,Q802,0)</f>
        <v>0</v>
      </c>
      <c r="T802" s="33">
        <f>IF(EXACT(D802,UPPER(D802)),1,0.01)/V802</f>
        <v>1</v>
      </c>
      <c r="U802" s="43">
        <v>2</v>
      </c>
      <c r="V802" s="43">
        <v>1</v>
      </c>
      <c r="W802" s="142">
        <f>IF(AND(Q802&lt;0,O802&gt;0),O802,0)</f>
        <v>0</v>
      </c>
      <c r="X802" s="43">
        <f>IF(AND(Q802&gt;0,O802&gt;0),O802,0)</f>
        <v>0</v>
      </c>
      <c r="Y802" s="3"/>
      <c r="Z802" s="21">
        <v>106.02744838583811</v>
      </c>
      <c r="AA802" s="214">
        <f>IF(OR(F802="#N/A N/A",Z802="#N/A N/A"),0,  F802 - Z802)</f>
        <v>-3.2928302526428865E-2</v>
      </c>
      <c r="AB802" s="24">
        <f>IF(OR(Z802=0,Z802="#N/A N/A"),0,AA802 / Z802*100)</f>
        <v>-3.1056394384406442E-2</v>
      </c>
      <c r="AC802" s="146">
        <v>0</v>
      </c>
      <c r="AD802" s="21">
        <f>IF(D802 = C804,1,_xll.BDP(K802,$AD$7)*L802)</f>
        <v>1</v>
      </c>
      <c r="AE802" s="158">
        <f>AA802*AC802/AD802/Z802 / AF804</f>
        <v>0</v>
      </c>
      <c r="AF802" s="195"/>
      <c r="AG802" s="188"/>
    </row>
    <row r="803" spans="1:33" s="43" customFormat="1" x14ac:dyDescent="0.2">
      <c r="B803" s="48"/>
      <c r="C803" s="140" t="s">
        <v>253</v>
      </c>
      <c r="D803" s="43" t="s">
        <v>36</v>
      </c>
      <c r="E803" s="43" t="s">
        <v>255</v>
      </c>
      <c r="F803" s="21">
        <v>8.2354271440172795</v>
      </c>
      <c r="G803" s="21">
        <f>_xll.BDP(C803,$G$7)</f>
        <v>8.2535000000000007</v>
      </c>
      <c r="H803" s="36">
        <f>IF(OR(G803="#N/A N/A",F803="#N/A N/A"),0,  G803 - F803)</f>
        <v>1.8072855982721237E-2</v>
      </c>
      <c r="I803" s="24">
        <f>IF(OR(F803=0,F803="#N/A N/A"),0,H803 / F803*100)</f>
        <v>0.21945256350000583</v>
      </c>
      <c r="J803" s="28">
        <v>0</v>
      </c>
      <c r="K803" s="51" t="str">
        <f>CONCATENATE(C804,D803, " Curncy")</f>
        <v>USDUSD Curncy</v>
      </c>
      <c r="L803" s="19">
        <f>IF(D803 = C804,1,_xll.BDP(K803,$L$7))</f>
        <v>1</v>
      </c>
      <c r="M803" s="21">
        <f>IF(D803 = C804,1,_xll.BDP(K803,$M$7)*L803)</f>
        <v>1</v>
      </c>
      <c r="N803" s="7">
        <f>H803*J803/M803/G803</f>
        <v>0</v>
      </c>
      <c r="O803" s="53">
        <f>N803 / Y804</f>
        <v>0</v>
      </c>
      <c r="P803" s="7">
        <f>ABS(J803/M803)</f>
        <v>0</v>
      </c>
      <c r="Q803" s="54">
        <f>P803 / Y804*100</f>
        <v>0</v>
      </c>
      <c r="R803" s="54">
        <f>IF(Q803&lt;0,Q803,0)</f>
        <v>0</v>
      </c>
      <c r="S803" s="150">
        <f>IF(Q803&gt;0,Q803,0)</f>
        <v>0</v>
      </c>
      <c r="T803" s="33">
        <f>IF(EXACT(D803,UPPER(D803)),1,0.01)/V803</f>
        <v>1</v>
      </c>
      <c r="U803" s="43">
        <v>2</v>
      </c>
      <c r="V803" s="43">
        <v>1</v>
      </c>
      <c r="W803" s="142">
        <f>IF(AND(Q803&lt;0,O803&gt;0),O803,0)</f>
        <v>0</v>
      </c>
      <c r="X803" s="43">
        <f>IF(AND(Q803&gt;0,O803&gt;0),O803,0)</f>
        <v>0</v>
      </c>
      <c r="Y803" s="3"/>
      <c r="Z803" s="21">
        <v>8.2243909941273738</v>
      </c>
      <c r="AA803" s="214">
        <f>IF(OR(F803="#N/A N/A",Z803="#N/A N/A"),0,  F803 - Z803)</f>
        <v>1.1036149889905644E-2</v>
      </c>
      <c r="AB803" s="24">
        <f>IF(OR(Z803=0,Z803="#N/A N/A"),0,AA803 / Z803*100)</f>
        <v>0.13418804988461769</v>
      </c>
      <c r="AC803" s="146">
        <v>0</v>
      </c>
      <c r="AD803" s="21">
        <f>IF(D803 = C804,1,_xll.BDP(K803,$AD$7)*L803)</f>
        <v>1</v>
      </c>
      <c r="AE803" s="158">
        <f>AA803*AC803/AD803/Z803 / AF804</f>
        <v>0</v>
      </c>
      <c r="AF803" s="195"/>
      <c r="AG803" s="188"/>
    </row>
    <row r="804" spans="1:33" s="43" customFormat="1" ht="12.75" thickBot="1" x14ac:dyDescent="0.25">
      <c r="A804" s="43" t="s">
        <v>463</v>
      </c>
      <c r="B804" s="48"/>
      <c r="C804" s="140" t="s">
        <v>36</v>
      </c>
      <c r="F804" s="20"/>
      <c r="G804" s="20"/>
      <c r="H804" s="36"/>
      <c r="I804" s="24"/>
      <c r="J804" s="28"/>
      <c r="K804" s="51"/>
      <c r="L804" s="19"/>
      <c r="M804" s="21"/>
      <c r="N804" s="211">
        <f xml:space="preserve"> SUM(N792:N803)</f>
        <v>223169.86594982521</v>
      </c>
      <c r="O804" s="18">
        <f xml:space="preserve"> SUM(O792:O803)</f>
        <v>-1.5480548960165E-2</v>
      </c>
      <c r="P804" s="211">
        <f xml:space="preserve"> SUM(P792:P803)</f>
        <v>181158331.03067145</v>
      </c>
      <c r="Q804" s="212">
        <f xml:space="preserve"> SUM(Q792:Q803)</f>
        <v>113.17393396918894</v>
      </c>
      <c r="R804" s="212">
        <f xml:space="preserve"> SUM(R792:R803)</f>
        <v>0</v>
      </c>
      <c r="S804" s="213">
        <f xml:space="preserve"> SUM(S792:S803)</f>
        <v>113.17393396918894</v>
      </c>
      <c r="T804" s="33"/>
      <c r="W804" s="203">
        <f xml:space="preserve"> SUM(W792:W803)</f>
        <v>0</v>
      </c>
      <c r="X804" s="5">
        <f xml:space="preserve"> SUM(X792:X803)</f>
        <v>1.446739475941114E-3</v>
      </c>
      <c r="Y804" s="3">
        <v>160070720.0652678</v>
      </c>
      <c r="Z804" s="20"/>
      <c r="AA804" s="19"/>
      <c r="AB804" s="24"/>
      <c r="AC804" s="146"/>
      <c r="AD804" s="21"/>
      <c r="AE804" s="204" t="e">
        <f xml:space="preserve"> SUM(AE792:AE803)</f>
        <v>#N/A</v>
      </c>
      <c r="AF804" s="195">
        <v>160888501.2564792</v>
      </c>
      <c r="AG804" s="188"/>
    </row>
    <row r="805" spans="1:33" ht="12.75" thickTop="1" x14ac:dyDescent="0.2"/>
    <row r="806" spans="1:33" s="43" customFormat="1" x14ac:dyDescent="0.2">
      <c r="A806" s="43" t="s">
        <v>472</v>
      </c>
      <c r="B806" s="48"/>
      <c r="C806" s="140"/>
      <c r="E806" s="5" t="s">
        <v>270</v>
      </c>
      <c r="F806" s="2"/>
      <c r="G806" s="2"/>
      <c r="H806" s="33"/>
      <c r="I806" s="22"/>
      <c r="J806" s="25"/>
      <c r="K806" s="48"/>
      <c r="M806" s="4"/>
      <c r="N806" s="7"/>
      <c r="O806" s="8"/>
      <c r="P806" s="7"/>
      <c r="Q806" s="10"/>
      <c r="R806" s="10"/>
      <c r="S806" s="150"/>
      <c r="T806" s="33"/>
      <c r="W806" s="142"/>
      <c r="Y806" s="3"/>
      <c r="Z806" s="2"/>
      <c r="AA806" s="19"/>
      <c r="AB806" s="22"/>
      <c r="AC806" s="146"/>
      <c r="AD806" s="21"/>
      <c r="AE806" s="158"/>
      <c r="AF806" s="195"/>
      <c r="AG806" s="188"/>
    </row>
    <row r="807" spans="1:33" s="43" customFormat="1" x14ac:dyDescent="0.2">
      <c r="A807" s="43" t="s">
        <v>472</v>
      </c>
      <c r="B807" s="48"/>
      <c r="C807" s="140"/>
      <c r="E807" s="43" t="s">
        <v>269</v>
      </c>
      <c r="F807" s="2"/>
      <c r="G807" s="2"/>
      <c r="H807" s="33"/>
      <c r="I807" s="22"/>
      <c r="J807" s="25"/>
      <c r="K807" s="48"/>
      <c r="M807" s="4"/>
      <c r="N807" s="7"/>
      <c r="O807" s="8">
        <f>O804</f>
        <v>-1.5480548960165E-2</v>
      </c>
      <c r="P807" s="7"/>
      <c r="Q807" s="10"/>
      <c r="R807" s="10"/>
      <c r="S807" s="150"/>
      <c r="T807" s="33"/>
      <c r="W807" s="142"/>
      <c r="Y807" s="3"/>
      <c r="Z807" s="2"/>
      <c r="AA807" s="19"/>
      <c r="AB807" s="22"/>
      <c r="AC807" s="146"/>
      <c r="AD807" s="21"/>
      <c r="AE807" s="8" t="e">
        <f>AE804</f>
        <v>#N/A</v>
      </c>
      <c r="AF807" s="195"/>
      <c r="AG807" s="188"/>
    </row>
    <row r="808" spans="1:33" s="43" customFormat="1" x14ac:dyDescent="0.2">
      <c r="A808" s="43" t="s">
        <v>472</v>
      </c>
      <c r="B808" s="48"/>
      <c r="C808" s="140" t="s">
        <v>250</v>
      </c>
      <c r="D808" s="43" t="s">
        <v>87</v>
      </c>
      <c r="E808" s="43" t="s">
        <v>469</v>
      </c>
      <c r="F808" s="20">
        <f>F809</f>
        <v>1.3895361900000001</v>
      </c>
      <c r="G808" s="20">
        <f>G809</f>
        <v>1.3816999999999999</v>
      </c>
      <c r="H808" s="36">
        <f>H809</f>
        <v>-7.8361900000001317E-3</v>
      </c>
      <c r="I808" s="24">
        <f>I809</f>
        <v>-0.56394285059967608</v>
      </c>
      <c r="J808" s="28">
        <f>-Y810</f>
        <v>-14466642.830196381</v>
      </c>
      <c r="K808" s="51" t="str">
        <f>K809</f>
        <v>GBPGBP Curncy</v>
      </c>
      <c r="L808" s="19">
        <f>L809</f>
        <v>1</v>
      </c>
      <c r="M808" s="21">
        <f>M809</f>
        <v>1</v>
      </c>
      <c r="N808" s="7">
        <f>H808*J808</f>
        <v>113363.36187955848</v>
      </c>
      <c r="O808" s="53">
        <f>N808 / Y810</f>
        <v>7.8361900000001317E-3</v>
      </c>
      <c r="P808" s="7"/>
      <c r="Q808" s="54"/>
      <c r="R808" s="54"/>
      <c r="S808" s="150"/>
      <c r="T808" s="33">
        <f>IF(EXACT(D808,UPPER(D808)),1,0.01)/V808</f>
        <v>1</v>
      </c>
      <c r="U808" s="43">
        <v>2</v>
      </c>
      <c r="V808" s="43">
        <v>1</v>
      </c>
      <c r="W808" s="142"/>
      <c r="Y808" s="3"/>
      <c r="Z808" s="215">
        <f>Z809</f>
        <v>1.3883538600000001</v>
      </c>
      <c r="AA808" s="216">
        <f>AA809</f>
        <v>1.1823300000000092E-3</v>
      </c>
      <c r="AB808" s="24">
        <f>AB809</f>
        <v>8.5160565621217724E-2</v>
      </c>
      <c r="AC808" s="146">
        <f>-AF810</f>
        <v>-14501547.884931371</v>
      </c>
      <c r="AD808" s="21">
        <f>AD809</f>
        <v>1</v>
      </c>
      <c r="AE808" s="158">
        <f>AA808*AC808/AD808/Z808 / AF810</f>
        <v>-8.5160565621217722E-4</v>
      </c>
      <c r="AF808" s="195"/>
      <c r="AG808" s="188"/>
    </row>
    <row r="809" spans="1:33" s="43" customFormat="1" x14ac:dyDescent="0.2">
      <c r="B809" s="48"/>
      <c r="C809" s="140" t="s">
        <v>250</v>
      </c>
      <c r="D809" s="43" t="s">
        <v>87</v>
      </c>
      <c r="E809" s="43" t="s">
        <v>470</v>
      </c>
      <c r="F809" s="20">
        <v>1.3895361900000001</v>
      </c>
      <c r="G809" s="20">
        <f>_xll.BDP(C809,$G$7)</f>
        <v>1.3816999999999999</v>
      </c>
      <c r="H809" s="36">
        <f>IF(OR(G809="#N/A N/A",F809="#N/A N/A"),0,  G809 - F809)</f>
        <v>-7.8361900000001317E-3</v>
      </c>
      <c r="I809" s="24">
        <f>IF(OR(F809=0,F809="#N/A N/A"),0,H809 / F809*100)</f>
        <v>-0.56394285059967608</v>
      </c>
      <c r="J809" s="28">
        <v>10750000</v>
      </c>
      <c r="K809" s="51" t="str">
        <f>CONCATENATE(C810,D809, " Curncy")</f>
        <v>GBPGBP Curncy</v>
      </c>
      <c r="L809" s="19">
        <f>IF(D809 = C810,1,_xll.BDP(K809,$L$7))</f>
        <v>1</v>
      </c>
      <c r="M809" s="21">
        <f>IF(D809 = C810,1,_xll.BDP(K809,$M$7)*L809)</f>
        <v>1</v>
      </c>
      <c r="N809" s="7">
        <f>H809*J809/M809/G809</f>
        <v>-60967.679308099752</v>
      </c>
      <c r="O809" s="53">
        <f>N809 / Y810</f>
        <v>-4.214362656472119E-3</v>
      </c>
      <c r="P809" s="7">
        <f>ABS(J809/M809)</f>
        <v>10750000</v>
      </c>
      <c r="Q809" s="54">
        <f>P809 / Y810*100</f>
        <v>74.308878197790349</v>
      </c>
      <c r="R809" s="54">
        <f>IF(Q809&lt;0,Q809,0)</f>
        <v>0</v>
      </c>
      <c r="S809" s="150">
        <f>IF(Q809&gt;0,Q809,0)</f>
        <v>74.308878197790349</v>
      </c>
      <c r="T809" s="33">
        <f>IF(EXACT(D809,UPPER(D809)),1,0.01)/V809</f>
        <v>1</v>
      </c>
      <c r="U809" s="43">
        <v>2</v>
      </c>
      <c r="V809" s="43">
        <v>1</v>
      </c>
      <c r="W809" s="142">
        <f>IF(AND(Q809&lt;0,O809&gt;0),O809,0)</f>
        <v>0</v>
      </c>
      <c r="X809" s="43">
        <f>IF(AND(Q809&gt;0,O809&gt;0),O809,0)</f>
        <v>0</v>
      </c>
      <c r="Y809" s="3"/>
      <c r="Z809" s="215">
        <v>1.3883538600000001</v>
      </c>
      <c r="AA809" s="216">
        <f>IF(OR(F809="#N/A N/A",Z809="#N/A N/A"),0,  F809 - Z809)</f>
        <v>1.1823300000000092E-3</v>
      </c>
      <c r="AB809" s="24">
        <f>IF(OR(Z809=0,Z809="#N/A N/A"),0,AA809 / Z809*100)</f>
        <v>8.5160565621217724E-2</v>
      </c>
      <c r="AC809" s="146">
        <v>11075000</v>
      </c>
      <c r="AD809" s="21">
        <f>IF(D809 = C810,1,_xll.BDP(K809,$AD$7)*L809)</f>
        <v>1</v>
      </c>
      <c r="AE809" s="158">
        <f>AA809*AC809/AD809/Z809 / AF810</f>
        <v>6.5038109844468492E-4</v>
      </c>
      <c r="AF809" s="195"/>
      <c r="AG809" s="188"/>
    </row>
    <row r="810" spans="1:33" s="43" customFormat="1" ht="12.75" thickBot="1" x14ac:dyDescent="0.25">
      <c r="A810" s="43" t="s">
        <v>464</v>
      </c>
      <c r="B810" s="48"/>
      <c r="C810" s="140" t="s">
        <v>87</v>
      </c>
      <c r="F810" s="20"/>
      <c r="G810" s="20"/>
      <c r="H810" s="36"/>
      <c r="I810" s="24"/>
      <c r="J810" s="28"/>
      <c r="K810" s="51"/>
      <c r="L810" s="19"/>
      <c r="M810" s="21"/>
      <c r="N810" s="211">
        <f xml:space="preserve"> SUM(N805:N809)</f>
        <v>52395.682571458725</v>
      </c>
      <c r="O810" s="18">
        <f xml:space="preserve"> SUM(O805:O809)</f>
        <v>-1.1858721616636987E-2</v>
      </c>
      <c r="P810" s="211">
        <f xml:space="preserve"> SUM(P805:P809)</f>
        <v>10750000</v>
      </c>
      <c r="Q810" s="212">
        <f xml:space="preserve"> SUM(Q805:Q809)</f>
        <v>74.308878197790349</v>
      </c>
      <c r="R810" s="212">
        <f xml:space="preserve"> SUM(R805:R809)</f>
        <v>0</v>
      </c>
      <c r="S810" s="213">
        <f xml:space="preserve"> SUM(S805:S809)</f>
        <v>74.308878197790349</v>
      </c>
      <c r="T810" s="33"/>
      <c r="W810" s="203">
        <f xml:space="preserve"> SUM(W805:W809)</f>
        <v>0</v>
      </c>
      <c r="X810" s="5">
        <f xml:space="preserve"> SUM(X805:X809)</f>
        <v>0</v>
      </c>
      <c r="Y810" s="3">
        <v>14466642.830196381</v>
      </c>
      <c r="Z810" s="20"/>
      <c r="AA810" s="19"/>
      <c r="AB810" s="24"/>
      <c r="AC810" s="146"/>
      <c r="AD810" s="21"/>
      <c r="AE810" s="204" t="e">
        <f xml:space="preserve"> SUM(AE805:AE809)</f>
        <v>#N/A</v>
      </c>
      <c r="AF810" s="195">
        <v>14501547.884931371</v>
      </c>
      <c r="AG810" s="188"/>
    </row>
    <row r="811" spans="1:33" ht="12.75" thickTop="1" x14ac:dyDescent="0.2"/>
    <row r="812" spans="1:33" s="43" customFormat="1" x14ac:dyDescent="0.2">
      <c r="A812" s="43" t="s">
        <v>472</v>
      </c>
      <c r="B812" s="48"/>
      <c r="C812" s="140"/>
      <c r="E812" s="5" t="s">
        <v>271</v>
      </c>
      <c r="F812" s="2"/>
      <c r="G812" s="2"/>
      <c r="H812" s="33"/>
      <c r="I812" s="22"/>
      <c r="J812" s="25"/>
      <c r="K812" s="48"/>
      <c r="M812" s="4"/>
      <c r="N812" s="7"/>
      <c r="O812" s="8"/>
      <c r="P812" s="7"/>
      <c r="Q812" s="10"/>
      <c r="R812" s="10"/>
      <c r="S812" s="150"/>
      <c r="T812" s="33"/>
      <c r="W812" s="142"/>
      <c r="Y812" s="3"/>
      <c r="Z812" s="2"/>
      <c r="AA812" s="19"/>
      <c r="AB812" s="22"/>
      <c r="AC812" s="146"/>
      <c r="AD812" s="21"/>
      <c r="AE812" s="158"/>
      <c r="AF812" s="195"/>
      <c r="AG812" s="188"/>
    </row>
    <row r="813" spans="1:33" s="43" customFormat="1" x14ac:dyDescent="0.2">
      <c r="A813" s="43" t="s">
        <v>472</v>
      </c>
      <c r="B813" s="48"/>
      <c r="C813" s="140"/>
      <c r="E813" s="43" t="s">
        <v>269</v>
      </c>
      <c r="F813" s="2"/>
      <c r="G813" s="2"/>
      <c r="H813" s="33"/>
      <c r="I813" s="22"/>
      <c r="J813" s="25"/>
      <c r="K813" s="48"/>
      <c r="M813" s="4"/>
      <c r="N813" s="7"/>
      <c r="O813" s="8">
        <f>O804</f>
        <v>-1.5480548960165E-2</v>
      </c>
      <c r="P813" s="7"/>
      <c r="Q813" s="10"/>
      <c r="R813" s="10"/>
      <c r="S813" s="150"/>
      <c r="T813" s="33"/>
      <c r="W813" s="142"/>
      <c r="Y813" s="3"/>
      <c r="Z813" s="2"/>
      <c r="AA813" s="19"/>
      <c r="AB813" s="22"/>
      <c r="AC813" s="146"/>
      <c r="AD813" s="21"/>
      <c r="AE813" s="8" t="e">
        <f>AE804</f>
        <v>#N/A</v>
      </c>
      <c r="AF813" s="195"/>
      <c r="AG813" s="188"/>
    </row>
    <row r="814" spans="1:33" s="43" customFormat="1" x14ac:dyDescent="0.2">
      <c r="A814" s="43" t="s">
        <v>472</v>
      </c>
      <c r="B814" s="48"/>
      <c r="C814" s="140" t="s">
        <v>250</v>
      </c>
      <c r="D814" s="43" t="s">
        <v>87</v>
      </c>
      <c r="E814" s="43" t="s">
        <v>469</v>
      </c>
      <c r="F814" s="20">
        <f>F815</f>
        <v>1.3895361900000001</v>
      </c>
      <c r="G814" s="20">
        <f>G815</f>
        <v>1.3816999999999999</v>
      </c>
      <c r="H814" s="36">
        <f>H815</f>
        <v>-7.8361900000001317E-3</v>
      </c>
      <c r="I814" s="24">
        <f>I815</f>
        <v>-0.56394285059967608</v>
      </c>
      <c r="J814" s="28">
        <f>-Y816</f>
        <v>-32193569.245552789</v>
      </c>
      <c r="K814" s="51" t="str">
        <f>K815</f>
        <v>GBPGBP Curncy</v>
      </c>
      <c r="L814" s="19">
        <f>L815</f>
        <v>1</v>
      </c>
      <c r="M814" s="21">
        <f>M815</f>
        <v>1</v>
      </c>
      <c r="N814" s="7">
        <f>H814*J814</f>
        <v>252274.92538631256</v>
      </c>
      <c r="O814" s="53">
        <f>N814 / Y816</f>
        <v>7.8361900000001317E-3</v>
      </c>
      <c r="P814" s="7"/>
      <c r="Q814" s="54"/>
      <c r="R814" s="54"/>
      <c r="S814" s="150"/>
      <c r="T814" s="33">
        <f>IF(EXACT(D814,UPPER(D814)),1,0.01)/V814</f>
        <v>1</v>
      </c>
      <c r="U814" s="43">
        <v>2</v>
      </c>
      <c r="V814" s="43">
        <v>1</v>
      </c>
      <c r="W814" s="142"/>
      <c r="Y814" s="3"/>
      <c r="Z814" s="20">
        <f>Z815</f>
        <v>1.3883538600000001</v>
      </c>
      <c r="AA814" s="214">
        <f>AA815</f>
        <v>1.1823300000000092E-3</v>
      </c>
      <c r="AB814" s="24">
        <f>AB815</f>
        <v>8.5160565621217724E-2</v>
      </c>
      <c r="AC814" s="146">
        <f>-AF816</f>
        <v>-32270735.381701339</v>
      </c>
      <c r="AD814" s="21">
        <f>AD815</f>
        <v>1</v>
      </c>
      <c r="AE814" s="158">
        <f>AA814*AC814/AD814/Z814 / AF816</f>
        <v>-8.5160565621217712E-4</v>
      </c>
      <c r="AF814" s="195"/>
      <c r="AG814" s="188"/>
    </row>
    <row r="815" spans="1:33" s="43" customFormat="1" x14ac:dyDescent="0.2">
      <c r="B815" s="48"/>
      <c r="C815" s="140" t="s">
        <v>250</v>
      </c>
      <c r="D815" s="43" t="s">
        <v>87</v>
      </c>
      <c r="E815" s="43" t="s">
        <v>470</v>
      </c>
      <c r="F815" s="20">
        <v>1.3895361900000001</v>
      </c>
      <c r="G815" s="20">
        <f>_xll.BDP(C815,$G$7)</f>
        <v>1.3816999999999999</v>
      </c>
      <c r="H815" s="36">
        <f>IF(OR(G815="#N/A N/A",F815="#N/A N/A"),0,  G815 - F815)</f>
        <v>-7.8361900000001317E-3</v>
      </c>
      <c r="I815" s="24">
        <f>IF(OR(F815=0,F815="#N/A N/A"),0,H815 / F815*100)</f>
        <v>-0.56394285059967608</v>
      </c>
      <c r="J815" s="28">
        <v>24500000</v>
      </c>
      <c r="K815" s="51" t="str">
        <f>CONCATENATE(C816,D815, " Curncy")</f>
        <v>GBPGBP Curncy</v>
      </c>
      <c r="L815" s="19">
        <f>IF(D815 = C816,1,_xll.BDP(K815,$L$7))</f>
        <v>1</v>
      </c>
      <c r="M815" s="21">
        <f>IF(D815 = C816,1,_xll.BDP(K815,$M$7)*L815)</f>
        <v>1</v>
      </c>
      <c r="N815" s="7">
        <f>H815*J815/M815/G815</f>
        <v>-138949.59470218082</v>
      </c>
      <c r="O815" s="53">
        <f>N815 / Y816</f>
        <v>-4.3160667785034513E-3</v>
      </c>
      <c r="P815" s="7">
        <f>ABS(J815/M815)</f>
        <v>24500000</v>
      </c>
      <c r="Q815" s="54">
        <f>P815 / Y816*100</f>
        <v>76.102155101626153</v>
      </c>
      <c r="R815" s="54">
        <f>IF(Q815&lt;0,Q815,0)</f>
        <v>0</v>
      </c>
      <c r="S815" s="150">
        <f>IF(Q815&gt;0,Q815,0)</f>
        <v>76.102155101626153</v>
      </c>
      <c r="T815" s="33">
        <f>IF(EXACT(D815,UPPER(D815)),1,0.01)/V815</f>
        <v>1</v>
      </c>
      <c r="U815" s="43">
        <v>2</v>
      </c>
      <c r="V815" s="43">
        <v>1</v>
      </c>
      <c r="W815" s="142">
        <f>IF(AND(Q815&lt;0,O815&gt;0),O815,0)</f>
        <v>0</v>
      </c>
      <c r="X815" s="43">
        <f>IF(AND(Q815&gt;0,O815&gt;0),O815,0)</f>
        <v>0</v>
      </c>
      <c r="Y815" s="3"/>
      <c r="Z815" s="21">
        <v>1.3883538600000001</v>
      </c>
      <c r="AA815" s="214">
        <f>IF(OR(F815="#N/A N/A",Z815="#N/A N/A"),0,  F815 - Z815)</f>
        <v>1.1823300000000092E-3</v>
      </c>
      <c r="AB815" s="24">
        <f>IF(OR(Z815=0,Z815="#N/A N/A"),0,AA815 / Z815*100)</f>
        <v>8.5160565621217724E-2</v>
      </c>
      <c r="AC815" s="146">
        <v>25200000</v>
      </c>
      <c r="AD815" s="21">
        <f>IF(D815 = C816,1,_xll.BDP(K815,$AD$7)*L815)</f>
        <v>1</v>
      </c>
      <c r="AE815" s="158">
        <f>AA815*AC815/AD815/Z815 / AF816</f>
        <v>6.6501312358427747E-4</v>
      </c>
      <c r="AF815" s="195"/>
      <c r="AG815" s="188"/>
    </row>
    <row r="816" spans="1:33" ht="12.75" thickBot="1" x14ac:dyDescent="0.25">
      <c r="A816" s="43" t="s">
        <v>465</v>
      </c>
      <c r="C816" s="140" t="s">
        <v>87</v>
      </c>
      <c r="N816" s="211">
        <f xml:space="preserve"> SUM(N811:N815)</f>
        <v>113325.33068413174</v>
      </c>
      <c r="O816" s="18">
        <f xml:space="preserve"> SUM(O811:O815)</f>
        <v>-1.1960425738668319E-2</v>
      </c>
      <c r="P816" s="211">
        <f xml:space="preserve"> SUM(P811:P815)</f>
        <v>24500000</v>
      </c>
      <c r="Q816" s="149">
        <f xml:space="preserve"> SUM(Q811:Q815)</f>
        <v>76.102155101626153</v>
      </c>
      <c r="R816" s="149">
        <f xml:space="preserve"> SUM(R811:R815)</f>
        <v>0</v>
      </c>
      <c r="S816" s="213">
        <f xml:space="preserve"> SUM(S811:S815)</f>
        <v>76.102155101626153</v>
      </c>
      <c r="W816" s="203">
        <f xml:space="preserve"> SUM(W811:W815)</f>
        <v>0</v>
      </c>
      <c r="X816" s="5">
        <f xml:space="preserve"> SUM(X811:X815)</f>
        <v>0</v>
      </c>
      <c r="Y816" s="3">
        <v>32193569.245552789</v>
      </c>
      <c r="AE816" s="204" t="e">
        <f xml:space="preserve"> SUM(AE811:AE815)</f>
        <v>#N/A</v>
      </c>
      <c r="AF816" s="195">
        <v>32270735.381701339</v>
      </c>
    </row>
    <row r="817" ht="12.75" thickTop="1" x14ac:dyDescent="0.2"/>
  </sheetData>
  <sortState ref="A272:AI326">
    <sortCondition ref="E272:E326"/>
  </sortState>
  <dataConsolidate/>
  <mergeCells count="5">
    <mergeCell ref="J1:M1"/>
    <mergeCell ref="N1:O1"/>
    <mergeCell ref="P1:Q1"/>
    <mergeCell ref="R1:S1"/>
    <mergeCell ref="Z6:AF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2018-03-09T09:03:32Z</dcterms:modified>
</cp:coreProperties>
</file>